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tables/table4.xml" ContentType="application/vnd.openxmlformats-officedocument.spreadsheetml.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EstaPastaDeTrabalho" defaultThemeVersion="166925"/>
  <mc:AlternateContent xmlns:mc="http://schemas.openxmlformats.org/markup-compatibility/2006">
    <mc:Choice Requires="x15">
      <x15ac:absPath xmlns:x15ac="http://schemas.microsoft.com/office/spreadsheetml/2010/11/ac" url="C:\Users\gugug\OneDrive\Área de Trabalho\ursula\"/>
    </mc:Choice>
  </mc:AlternateContent>
  <xr:revisionPtr revIDLastSave="0" documentId="8_{67D23230-FDC4-414A-BE0D-999143A25B74}" xr6:coauthVersionLast="45" xr6:coauthVersionMax="45" xr10:uidLastSave="{00000000-0000-0000-0000-000000000000}"/>
  <bookViews>
    <workbookView xWindow="-108" yWindow="-108" windowWidth="23256" windowHeight="12576" xr2:uid="{4EBC6F61-D57D-4C32-A14A-CA9B3BF32996}"/>
  </bookViews>
  <sheets>
    <sheet name="Sheet1" sheetId="1" r:id="rId1"/>
    <sheet name="Planilha1" sheetId="9" r:id="rId2"/>
    <sheet name="Planilha7" sheetId="8" r:id="rId3"/>
    <sheet name="Planilha6" sheetId="7" r:id="rId4"/>
    <sheet name="Planilha5" sheetId="6" r:id="rId5"/>
  </sheets>
  <externalReferences>
    <externalReference r:id="rId6"/>
  </externalReferences>
  <definedNames>
    <definedName name="_xlcn.WorksheetConnection_Planilha4AE1" hidden="1">[1]Planilha4!$A:$E</definedName>
  </definedNames>
  <calcPr calcId="191029"/>
  <pivotCaches>
    <pivotCache cacheId="0" r:id="rId7"/>
    <pivotCache cacheId="1" r:id="rId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tervalo" name="Intervalo" connection="WorksheetConnection_Planilha4!$A:$E"/>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1" l="1"/>
  <c r="E5" i="1"/>
  <c r="E3" i="1"/>
  <c r="E2" i="1"/>
  <c r="E42" i="1" l="1"/>
  <c r="E8" i="1"/>
  <c r="D1" i="9"/>
  <c r="E4" i="1" l="1"/>
  <c r="E47" i="1" l="1"/>
  <c r="E46" i="1"/>
  <c r="E48" i="1" s="1"/>
  <c r="E44" i="1"/>
  <c r="E43" i="1"/>
  <c r="E45" i="1" s="1"/>
  <c r="E38" i="1"/>
  <c r="E40" i="1" s="1"/>
  <c r="E36" i="1"/>
  <c r="E35" i="1"/>
  <c r="E34" i="1"/>
  <c r="E33" i="1"/>
  <c r="E41" i="1"/>
  <c r="E39" i="1"/>
  <c r="A38" i="1"/>
  <c r="A33" i="1"/>
  <c r="E31" i="1"/>
  <c r="E30" i="1"/>
  <c r="E29" i="1"/>
  <c r="E28" i="1"/>
  <c r="A28" i="1"/>
  <c r="E24" i="1"/>
  <c r="E23" i="1"/>
  <c r="E26" i="1"/>
  <c r="E25" i="1"/>
  <c r="A23" i="1"/>
  <c r="E21" i="1"/>
  <c r="E20" i="1"/>
  <c r="E19" i="1"/>
  <c r="E18" i="1"/>
  <c r="A18" i="1"/>
  <c r="E16" i="1"/>
  <c r="E15" i="1"/>
  <c r="E14" i="1"/>
  <c r="E13" i="1"/>
  <c r="E11" i="1"/>
  <c r="E9" i="1"/>
  <c r="E10" i="1"/>
  <c r="E12" i="1" l="1"/>
  <c r="E37" i="1"/>
  <c r="E22" i="1"/>
  <c r="E6" i="1"/>
  <c r="E27" i="1"/>
  <c r="E32" i="1"/>
  <c r="E17" i="1"/>
  <c r="E49"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DB05291-1E97-4286-9F75-77FEABB9ACA7}" keepAlive="1" name="ThisWorkbookDataModel" description="Modelo de Dad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FDF7F9D-F301-45F2-B3B0-65472670FE10}" name="WorksheetConnection_Planilha4!$A:$E" type="102" refreshedVersion="6" minRefreshableVersion="5">
    <extLst>
      <ext xmlns:x15="http://schemas.microsoft.com/office/spreadsheetml/2010/11/main" uri="{DE250136-89BD-433C-8126-D09CA5730AF9}">
        <x15:connection id="Intervalo" autoDelete="1">
          <x15:rangePr sourceName="_xlcn.WorksheetConnection_Planilha4AE1"/>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ThisWorkbookDataModel"/>
    <s v="{[Intervalo].[Escolha].[All]}"/>
  </metadataStrings>
  <mdxMetadata count="1">
    <mdx n="0" f="s">
      <ms ns="1" c="0"/>
    </mdx>
  </mdxMetadata>
  <valueMetadata count="1">
    <bk>
      <rc t="1" v="0"/>
    </bk>
  </valueMetadata>
</metadata>
</file>

<file path=xl/sharedStrings.xml><?xml version="1.0" encoding="utf-8"?>
<sst xmlns="http://schemas.openxmlformats.org/spreadsheetml/2006/main" count="199" uniqueCount="122">
  <si>
    <t>Pelo menos 50% das notas dos 4 primeiros anos = ou &gt; a 85,00</t>
  </si>
  <si>
    <t>Pelo menos 50% das notas dos 4 primeiros anos = ou &gt; a 80,00</t>
  </si>
  <si>
    <t>Pelo menos 50% das notas dos 4 primeiros anos = ou &gt; a 75,00</t>
  </si>
  <si>
    <t xml:space="preserve">Não atingem os valores acima </t>
  </si>
  <si>
    <t xml:space="preserve">Notas dos primeiros 4 anos são suficiente, aprovado ou media superior e não se enquadram nos criterios </t>
  </si>
  <si>
    <t xml:space="preserve">Não possuo historico escolar </t>
  </si>
  <si>
    <t xml:space="preserve">Aproveitamento curricular nos 4 primeiros anos </t>
  </si>
  <si>
    <t xml:space="preserve">Aproveitamento curricular nos 2 ultimos anos </t>
  </si>
  <si>
    <t>Pelo menos 70% das notas = ou &gt; a 80,00 ou conceito B</t>
  </si>
  <si>
    <t>Pelo menos 70% das notas = ou &gt; a 85,00 ou conceito A</t>
  </si>
  <si>
    <t xml:space="preserve">Apenas copia de diploma ou CRM </t>
  </si>
  <si>
    <t xml:space="preserve">Notas dos 2 ultimos anos são suficiente, aprovado ou media superior e não se enquadram nos criterios </t>
  </si>
  <si>
    <t>Item 1</t>
  </si>
  <si>
    <t>nota maxima 3</t>
  </si>
  <si>
    <t xml:space="preserve">NOTA ENADE UFMG </t>
  </si>
  <si>
    <t>VALOR</t>
  </si>
  <si>
    <t>ITEM</t>
  </si>
  <si>
    <t>Criterio</t>
  </si>
  <si>
    <t>Escolha</t>
  </si>
  <si>
    <t>Rótulos de Linha</t>
  </si>
  <si>
    <t>(vazio)</t>
  </si>
  <si>
    <t>Total Geral</t>
  </si>
  <si>
    <t>Soma de VALOR</t>
  </si>
  <si>
    <t>-</t>
  </si>
  <si>
    <t>Item 2</t>
  </si>
  <si>
    <t>Apenas copia de diploma ou CRM</t>
  </si>
  <si>
    <t>NOTA ENADE UFMG</t>
  </si>
  <si>
    <t>Aproveitamento curricular nos 2 ultimos anos</t>
  </si>
  <si>
    <t>Aproveitamento curricular nos 4 primeiros anos</t>
  </si>
  <si>
    <t>All</t>
  </si>
  <si>
    <t>Rótulos de Coluna</t>
  </si>
  <si>
    <t>Coluna1</t>
  </si>
  <si>
    <t xml:space="preserve">VALOR </t>
  </si>
  <si>
    <t xml:space="preserve">ITEM   </t>
  </si>
  <si>
    <t xml:space="preserve">Criterio </t>
  </si>
  <si>
    <t xml:space="preserve">Escolha </t>
  </si>
  <si>
    <t>Acrescentar apenas se não se enquadrar nos itens 1.1 e 1.2</t>
  </si>
  <si>
    <t>Item 1.1</t>
  </si>
  <si>
    <t>Item 1.2</t>
  </si>
  <si>
    <t>Item 1.3</t>
  </si>
  <si>
    <t>Item 1.4</t>
  </si>
  <si>
    <t xml:space="preserve">Conhecimento em lingua estrangeira </t>
  </si>
  <si>
    <t xml:space="preserve">Titulo avancado em ingles </t>
  </si>
  <si>
    <t>Titulo intermediario em ingles</t>
  </si>
  <si>
    <t xml:space="preserve">Titulo avancado em outra lingua-diferente da lingua patria do candidato </t>
  </si>
  <si>
    <t xml:space="preserve">Ter cursado 4 semestres completos de lingua diferente da lingua patria do candidato em Faculdade de Letras e ter sido aprovado em todos os semestres ou constante no historio escolar do curso medico </t>
  </si>
  <si>
    <t xml:space="preserve">Titulo intermediario em outra lingua diferente da lingua patria do candidato </t>
  </si>
  <si>
    <t>MAXIMO 3</t>
  </si>
  <si>
    <t>MAXIMO 1</t>
  </si>
  <si>
    <t>SOMA 1</t>
  </si>
  <si>
    <t>SOMA 2</t>
  </si>
  <si>
    <t xml:space="preserve">Subtotal item 1 </t>
  </si>
  <si>
    <t>1k</t>
  </si>
  <si>
    <t xml:space="preserve">Item </t>
  </si>
  <si>
    <t>Subitem</t>
  </si>
  <si>
    <t>Subtotal item 2</t>
  </si>
  <si>
    <t>3a</t>
  </si>
  <si>
    <t>3b</t>
  </si>
  <si>
    <t>3c</t>
  </si>
  <si>
    <t>Subtotal item 3</t>
  </si>
  <si>
    <t>4a</t>
  </si>
  <si>
    <t>4b</t>
  </si>
  <si>
    <t>4c</t>
  </si>
  <si>
    <t>4d</t>
  </si>
  <si>
    <t>Subtotal item 4</t>
  </si>
  <si>
    <t>5a</t>
  </si>
  <si>
    <t>5b</t>
  </si>
  <si>
    <t>5c</t>
  </si>
  <si>
    <t>5d</t>
  </si>
  <si>
    <t>Subtotal item 5</t>
  </si>
  <si>
    <t>6a</t>
  </si>
  <si>
    <t>6b</t>
  </si>
  <si>
    <t>6c</t>
  </si>
  <si>
    <t>6d</t>
  </si>
  <si>
    <t>Subtotal item 6</t>
  </si>
  <si>
    <t>7a</t>
  </si>
  <si>
    <t>7b1</t>
  </si>
  <si>
    <t>7b2</t>
  </si>
  <si>
    <t>7c</t>
  </si>
  <si>
    <t>Subtotal item 7</t>
  </si>
  <si>
    <t xml:space="preserve">TOTAL </t>
  </si>
  <si>
    <t>8a1</t>
  </si>
  <si>
    <t>8a2</t>
  </si>
  <si>
    <t>8a3</t>
  </si>
  <si>
    <t>8b</t>
  </si>
  <si>
    <t>9a</t>
  </si>
  <si>
    <t>9b</t>
  </si>
  <si>
    <t>11a</t>
  </si>
  <si>
    <t>11b</t>
  </si>
  <si>
    <t>12a</t>
  </si>
  <si>
    <t>12b</t>
  </si>
  <si>
    <t>Subtotal item 8</t>
  </si>
  <si>
    <t>Subtotal item 9</t>
  </si>
  <si>
    <t>Subtotal item 10</t>
  </si>
  <si>
    <t>Subtotal item 11</t>
  </si>
  <si>
    <t>Subtotal item 12</t>
  </si>
  <si>
    <t>NOTA</t>
  </si>
  <si>
    <t>ABRIR COM EXCEL</t>
  </si>
  <si>
    <t>≥ 50% das notas dos 4 primeiros anos ≥ 85,00</t>
  </si>
  <si>
    <t>≥ 50% das notas dos 4 primeiros anos ≥ 80,00</t>
  </si>
  <si>
    <t>≥ 50% das notas dos 4 primeiros anos ≥ 75,00</t>
  </si>
  <si>
    <t>Notas dos 4 primeiros anos da graduação não atingem os valores acima</t>
  </si>
  <si>
    <t>Notas dos primeiros 4 anos da graduação são apenas suficiente, aprovado ou média superior e não se enquadram nos critérios</t>
  </si>
  <si>
    <t>Não possuo histórico escolar</t>
  </si>
  <si>
    <t>1a - 1f</t>
  </si>
  <si>
    <t>≥ 70% das notas dos 2 últimos anos ≥ 85 ou conceito A</t>
  </si>
  <si>
    <t>≥ 70% das notas dos 2 últimos anos ≥ 80 ou conceito B</t>
  </si>
  <si>
    <t>Notas dos 2 últimos anos da graduação não atingem os valores acima</t>
  </si>
  <si>
    <t>Notas dos 2 últimos anos da graduação são apenas conceituais (suficiente, aprovado, media superior, etc.) e não se enquadram nos critérios</t>
  </si>
  <si>
    <t>1l - 1n</t>
  </si>
  <si>
    <t>ENADE 3</t>
  </si>
  <si>
    <t>ENADE 1 ou 2</t>
  </si>
  <si>
    <t>ENADE 4 ou 5 (UFMG)</t>
  </si>
  <si>
    <t>1g - 1j</t>
  </si>
  <si>
    <t>2a - 2e</t>
  </si>
  <si>
    <t>Titulo avançado em inglês</t>
  </si>
  <si>
    <t>Titulo intermediário em inglês</t>
  </si>
  <si>
    <t>Titulo avançado em outra língua diferente da língua pátria do candidato</t>
  </si>
  <si>
    <t>Ter cursado 4 semestres completos de língua diferente da língua pátria do candidato em Faculdade de Letras e ter sido aprovado em todos os semestres ou constante no histórico escolar do curso Médico</t>
  </si>
  <si>
    <t>Titulo intermediário em outra língua diferente da língua pátria do candidato</t>
  </si>
  <si>
    <r>
      <rPr>
        <b/>
        <u/>
        <sz val="14"/>
        <color rgb="FFFF0000"/>
        <rFont val="Calibri"/>
        <family val="2"/>
        <scheme val="minor"/>
      </rPr>
      <t>NÃO</t>
    </r>
    <r>
      <rPr>
        <b/>
        <sz val="14"/>
        <color rgb="FFFF0000"/>
        <rFont val="Calibri"/>
        <family val="2"/>
        <scheme val="minor"/>
      </rPr>
      <t xml:space="preserve"> FUNCIONA COM GOOGLE SHEETS </t>
    </r>
  </si>
  <si>
    <t xml:space="preserve">   Ursula G Hasparyk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</si>
</sst>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8"/>
      <name val="Calibri"/>
      <family val="2"/>
      <scheme val="minor"/>
    </font>
    <font>
      <sz val="11"/>
      <color theme="0"/>
      <name val="Calibri"/>
      <family val="2"/>
      <scheme val="minor"/>
    </font>
    <font>
      <sz val="11"/>
      <color theme="1" tint="4.9989318521683403E-2"/>
      <name val="Calibri"/>
      <family val="2"/>
      <scheme val="minor"/>
    </font>
    <font>
      <b/>
      <sz val="11"/>
      <color theme="1" tint="4.9989318521683403E-2"/>
      <name val="Calibri"/>
      <family val="2"/>
      <scheme val="minor"/>
    </font>
    <font>
      <u/>
      <sz val="11"/>
      <color theme="1"/>
      <name val="Calibri"/>
      <family val="2"/>
      <scheme val="minor"/>
    </font>
    <font>
      <sz val="12"/>
      <color theme="1"/>
      <name val="Calibri"/>
      <family val="2"/>
      <scheme val="minor"/>
    </font>
    <font>
      <sz val="10"/>
      <color theme="1"/>
      <name val="Calibri"/>
      <family val="2"/>
      <scheme val="minor"/>
    </font>
    <font>
      <sz val="10"/>
      <color theme="9" tint="-0.499984740745262"/>
      <name val="Calibri"/>
      <family val="2"/>
      <scheme val="minor"/>
    </font>
    <font>
      <b/>
      <sz val="10"/>
      <color theme="9" tint="-0.499984740745262"/>
      <name val="Calibri"/>
      <family val="2"/>
      <scheme val="minor"/>
    </font>
    <font>
      <sz val="12"/>
      <color theme="9" tint="-0.499984740745262"/>
      <name val="Calibri"/>
      <family val="2"/>
      <scheme val="minor"/>
    </font>
    <font>
      <b/>
      <sz val="12"/>
      <color theme="9" tint="-0.499984740745262"/>
      <name val="Calibri"/>
      <family val="2"/>
      <scheme val="minor"/>
    </font>
    <font>
      <sz val="11"/>
      <color theme="9" tint="-0.499984740745262"/>
      <name val="Calibri"/>
      <family val="2"/>
      <scheme val="minor"/>
    </font>
    <font>
      <sz val="8"/>
      <color rgb="FF000000"/>
      <name val="Segoe UI"/>
      <family val="2"/>
    </font>
    <font>
      <b/>
      <sz val="10"/>
      <color theme="1"/>
      <name val="Calibri"/>
      <family val="2"/>
      <scheme val="minor"/>
    </font>
    <font>
      <b/>
      <sz val="12"/>
      <color theme="1"/>
      <name val="Calibri"/>
      <family val="2"/>
      <scheme val="minor"/>
    </font>
    <font>
      <sz val="10"/>
      <color theme="1"/>
      <name val="Arial"/>
      <family val="2"/>
    </font>
    <font>
      <b/>
      <sz val="14"/>
      <color rgb="FFFF0000"/>
      <name val="Calibri"/>
      <family val="2"/>
      <scheme val="minor"/>
    </font>
    <font>
      <b/>
      <u/>
      <sz val="14"/>
      <color rgb="FFFF0000"/>
      <name val="Calibri"/>
      <family val="2"/>
      <scheme val="minor"/>
    </font>
    <font>
      <sz val="8"/>
      <color theme="1"/>
      <name val="Calibri"/>
      <family val="2"/>
      <scheme val="minor"/>
    </font>
  </fonts>
  <fills count="6">
    <fill>
      <patternFill patternType="none"/>
    </fill>
    <fill>
      <patternFill patternType="gray125"/>
    </fill>
    <fill>
      <patternFill patternType="solid">
        <fgColor theme="9" tint="0.79998168889431442"/>
        <bgColor theme="9" tint="0.79998168889431442"/>
      </patternFill>
    </fill>
    <fill>
      <patternFill patternType="solid">
        <fgColor rgb="FF92D050"/>
        <bgColor indexed="64"/>
      </patternFill>
    </fill>
    <fill>
      <patternFill patternType="solid">
        <fgColor theme="9" tint="0.79998168889431442"/>
        <bgColor indexed="64"/>
      </patternFill>
    </fill>
    <fill>
      <patternFill patternType="solid">
        <fgColor rgb="FFFFB9B9"/>
        <bgColor indexed="64"/>
      </patternFill>
    </fill>
  </fills>
  <borders count="31">
    <border>
      <left/>
      <right/>
      <top/>
      <bottom/>
      <diagonal/>
    </border>
    <border>
      <left/>
      <right/>
      <top style="thin">
        <color theme="9" tint="0.39997558519241921"/>
      </top>
      <bottom style="thin">
        <color theme="9"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theme="9" tint="0.39997558519241921"/>
      </bottom>
      <diagonal/>
    </border>
    <border>
      <left/>
      <right style="medium">
        <color indexed="64"/>
      </right>
      <top style="medium">
        <color indexed="64"/>
      </top>
      <bottom style="thin">
        <color theme="9" tint="0.39997558519241921"/>
      </bottom>
      <diagonal/>
    </border>
    <border>
      <left/>
      <right style="medium">
        <color indexed="64"/>
      </right>
      <top style="thin">
        <color theme="9" tint="0.39997558519241921"/>
      </top>
      <bottom style="thin">
        <color theme="9" tint="0.39997558519241921"/>
      </bottom>
      <diagonal/>
    </border>
    <border>
      <left/>
      <right/>
      <top style="thin">
        <color theme="9" tint="0.39997558519241921"/>
      </top>
      <bottom style="medium">
        <color indexed="64"/>
      </bottom>
      <diagonal/>
    </border>
    <border>
      <left/>
      <right style="medium">
        <color indexed="64"/>
      </right>
      <top style="thin">
        <color theme="9" tint="0.3999755851924192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114">
    <xf numFmtId="0" fontId="0" fillId="0" borderId="0" xfId="0"/>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NumberFormat="1"/>
    <xf numFmtId="0" fontId="0" fillId="0" borderId="3" xfId="0" applyBorder="1"/>
    <xf numFmtId="0" fontId="0" fillId="0" borderId="4" xfId="0" applyBorder="1"/>
    <xf numFmtId="0" fontId="0" fillId="0" borderId="0" xfId="0" applyBorder="1"/>
    <xf numFmtId="0" fontId="0" fillId="0" borderId="6" xfId="0" applyBorder="1"/>
    <xf numFmtId="0" fontId="0" fillId="0" borderId="8" xfId="0" applyBorder="1"/>
    <xf numFmtId="0" fontId="0" fillId="0" borderId="9" xfId="0" applyBorder="1"/>
    <xf numFmtId="0" fontId="0" fillId="2" borderId="15" xfId="0" applyFont="1" applyFill="1" applyBorder="1" applyAlignment="1">
      <alignment horizontal="center" vertical="center"/>
    </xf>
    <xf numFmtId="0" fontId="0" fillId="2" borderId="16" xfId="0" applyFont="1" applyFill="1" applyBorder="1" applyAlignment="1"/>
    <xf numFmtId="0" fontId="0" fillId="2" borderId="17" xfId="0" applyFont="1" applyFill="1" applyBorder="1"/>
    <xf numFmtId="0" fontId="0" fillId="0" borderId="2" xfId="0" applyBorder="1"/>
    <xf numFmtId="0" fontId="0" fillId="0" borderId="5" xfId="0" applyBorder="1"/>
    <xf numFmtId="0" fontId="0" fillId="0" borderId="7" xfId="0" applyBorder="1"/>
    <xf numFmtId="0" fontId="0" fillId="2" borderId="0" xfId="0" applyFont="1" applyFill="1" applyBorder="1"/>
    <xf numFmtId="0" fontId="0" fillId="3" borderId="0" xfId="0" applyFill="1"/>
    <xf numFmtId="0" fontId="2" fillId="3" borderId="0" xfId="0" applyFont="1" applyFill="1"/>
    <xf numFmtId="0" fontId="3" fillId="2" borderId="10" xfId="0" applyFont="1" applyFill="1" applyBorder="1"/>
    <xf numFmtId="0" fontId="3" fillId="2" borderId="11" xfId="0" applyFont="1" applyFill="1" applyBorder="1"/>
    <xf numFmtId="0" fontId="3" fillId="0" borderId="0" xfId="0" applyFont="1"/>
    <xf numFmtId="0" fontId="3" fillId="0" borderId="1" xfId="0" applyFont="1" applyBorder="1"/>
    <xf numFmtId="0" fontId="3" fillId="0" borderId="12" xfId="0" applyFont="1" applyBorder="1"/>
    <xf numFmtId="0" fontId="3" fillId="2" borderId="1" xfId="0" applyFont="1" applyFill="1" applyBorder="1"/>
    <xf numFmtId="0" fontId="3" fillId="2" borderId="12" xfId="0" applyFont="1" applyFill="1" applyBorder="1"/>
    <xf numFmtId="0" fontId="3" fillId="2" borderId="13" xfId="0" applyFont="1" applyFill="1" applyBorder="1"/>
    <xf numFmtId="0" fontId="3" fillId="2" borderId="14" xfId="0" applyFont="1" applyFill="1" applyBorder="1"/>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3" fillId="0" borderId="7" xfId="0" applyFont="1" applyBorder="1" applyAlignment="1">
      <alignment horizontal="center" vertical="center"/>
    </xf>
    <xf numFmtId="0" fontId="4" fillId="0" borderId="8" xfId="0" applyFont="1" applyBorder="1"/>
    <xf numFmtId="0" fontId="3" fillId="0" borderId="9" xfId="0" applyFont="1" applyBorder="1"/>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0" fillId="3" borderId="0" xfId="0" applyFill="1" applyAlignment="1">
      <alignment wrapText="1"/>
    </xf>
    <xf numFmtId="0" fontId="0" fillId="0" borderId="3" xfId="0" applyBorder="1" applyAlignment="1">
      <alignment vertical="center" wrapText="1"/>
    </xf>
    <xf numFmtId="0" fontId="0" fillId="0" borderId="0" xfId="0" applyBorder="1" applyAlignment="1">
      <alignment vertical="center" wrapText="1"/>
    </xf>
    <xf numFmtId="0" fontId="0" fillId="0" borderId="8" xfId="0" applyBorder="1" applyAlignment="1">
      <alignment vertical="center" wrapText="1"/>
    </xf>
    <xf numFmtId="0" fontId="2" fillId="3" borderId="0" xfId="0" applyFont="1" applyFill="1" applyAlignment="1">
      <alignment wrapText="1"/>
    </xf>
    <xf numFmtId="0" fontId="3" fillId="2" borderId="10" xfId="0" applyFont="1" applyFill="1" applyBorder="1" applyAlignment="1">
      <alignment vertical="center" wrapText="1"/>
    </xf>
    <xf numFmtId="0" fontId="3" fillId="0" borderId="1" xfId="0" applyFont="1" applyBorder="1" applyAlignment="1">
      <alignment vertical="center" wrapText="1"/>
    </xf>
    <xf numFmtId="0" fontId="3" fillId="2" borderId="1" xfId="0" applyFont="1" applyFill="1" applyBorder="1" applyAlignment="1">
      <alignment vertical="center" wrapText="1"/>
    </xf>
    <xf numFmtId="0" fontId="3" fillId="2" borderId="13" xfId="0" applyFont="1" applyFill="1" applyBorder="1" applyAlignment="1">
      <alignment vertical="center" wrapText="1"/>
    </xf>
    <xf numFmtId="0" fontId="3" fillId="0" borderId="8" xfId="0" applyFont="1" applyBorder="1" applyAlignment="1">
      <alignment vertical="center" wrapText="1"/>
    </xf>
    <xf numFmtId="0" fontId="0" fillId="2" borderId="16" xfId="0" applyFont="1" applyFill="1" applyBorder="1" applyAlignment="1">
      <alignment wrapText="1"/>
    </xf>
    <xf numFmtId="0" fontId="0" fillId="0" borderId="3" xfId="0" applyBorder="1" applyAlignment="1">
      <alignment wrapText="1"/>
    </xf>
    <xf numFmtId="0" fontId="0" fillId="0" borderId="0" xfId="0" applyBorder="1" applyAlignment="1">
      <alignment wrapText="1"/>
    </xf>
    <xf numFmtId="0" fontId="0" fillId="0" borderId="8" xfId="0" applyBorder="1" applyAlignment="1">
      <alignment wrapText="1"/>
    </xf>
    <xf numFmtId="0" fontId="0" fillId="0" borderId="0" xfId="0" applyAlignment="1">
      <alignment wrapText="1"/>
    </xf>
    <xf numFmtId="0" fontId="5" fillId="3" borderId="0" xfId="0" applyFont="1" applyFill="1"/>
    <xf numFmtId="0" fontId="11" fillId="4" borderId="3" xfId="0" applyFont="1" applyFill="1" applyBorder="1" applyProtection="1">
      <protection locked="0"/>
    </xf>
    <xf numFmtId="0" fontId="6" fillId="0" borderId="18" xfId="0" applyFont="1" applyBorder="1" applyAlignment="1" applyProtection="1">
      <alignment vertical="center"/>
      <protection locked="0"/>
    </xf>
    <xf numFmtId="0" fontId="10" fillId="4" borderId="21" xfId="0" applyFont="1" applyFill="1" applyBorder="1" applyProtection="1">
      <protection locked="0"/>
    </xf>
    <xf numFmtId="0" fontId="10" fillId="4" borderId="18" xfId="0" applyFont="1" applyFill="1" applyBorder="1" applyProtection="1">
      <protection locked="0"/>
    </xf>
    <xf numFmtId="0" fontId="10" fillId="4" borderId="19" xfId="0" applyFont="1" applyFill="1" applyBorder="1" applyProtection="1">
      <protection locked="0"/>
    </xf>
    <xf numFmtId="0" fontId="6" fillId="0" borderId="0" xfId="0" applyFont="1" applyProtection="1">
      <protection locked="0"/>
    </xf>
    <xf numFmtId="0" fontId="0" fillId="0" borderId="0" xfId="0" applyProtection="1"/>
    <xf numFmtId="0" fontId="7" fillId="0" borderId="18" xfId="0" applyFont="1" applyBorder="1" applyProtection="1"/>
    <xf numFmtId="0" fontId="0" fillId="0" borderId="0" xfId="0" applyBorder="1" applyProtection="1"/>
    <xf numFmtId="0" fontId="8" fillId="4" borderId="21" xfId="0" applyFont="1" applyFill="1" applyBorder="1" applyProtection="1"/>
    <xf numFmtId="0" fontId="12" fillId="0" borderId="0" xfId="0" applyFont="1" applyProtection="1"/>
    <xf numFmtId="0" fontId="8" fillId="4" borderId="18" xfId="0" applyFont="1" applyFill="1" applyBorder="1" applyProtection="1"/>
    <xf numFmtId="0" fontId="8" fillId="4" borderId="19" xfId="0" applyFont="1" applyFill="1" applyBorder="1" applyProtection="1"/>
    <xf numFmtId="0" fontId="9" fillId="4" borderId="17" xfId="0" applyFont="1" applyFill="1" applyBorder="1" applyProtection="1"/>
    <xf numFmtId="0" fontId="7" fillId="0" borderId="0" xfId="0" applyFont="1" applyFill="1" applyBorder="1" applyAlignment="1" applyProtection="1">
      <alignment horizontal="center" vertical="center"/>
    </xf>
    <xf numFmtId="0" fontId="9" fillId="4" borderId="3" xfId="0" applyFont="1" applyFill="1" applyBorder="1" applyProtection="1">
      <protection locked="0"/>
    </xf>
    <xf numFmtId="0" fontId="7" fillId="0" borderId="18" xfId="0" applyFont="1" applyBorder="1" applyProtection="1">
      <protection locked="0"/>
    </xf>
    <xf numFmtId="0" fontId="8" fillId="4" borderId="21" xfId="0" applyFont="1" applyFill="1" applyBorder="1" applyProtection="1">
      <protection locked="0"/>
    </xf>
    <xf numFmtId="0" fontId="8" fillId="4" borderId="18" xfId="0" applyFont="1" applyFill="1" applyBorder="1" applyProtection="1">
      <protection locked="0"/>
    </xf>
    <xf numFmtId="0" fontId="8" fillId="4" borderId="19" xfId="0" applyFont="1" applyFill="1" applyBorder="1" applyProtection="1">
      <protection locked="0"/>
    </xf>
    <xf numFmtId="0" fontId="0" fillId="0" borderId="0" xfId="0" applyProtection="1">
      <protection locked="0"/>
    </xf>
    <xf numFmtId="0" fontId="7" fillId="0" borderId="18" xfId="0" applyFont="1" applyFill="1" applyBorder="1" applyAlignment="1" applyProtection="1">
      <alignment horizontal="center" vertical="center"/>
    </xf>
    <xf numFmtId="0" fontId="15" fillId="4" borderId="16" xfId="0" applyFont="1" applyFill="1" applyBorder="1" applyProtection="1">
      <protection locked="0"/>
    </xf>
    <xf numFmtId="0" fontId="14" fillId="4" borderId="16" xfId="0" applyFont="1" applyFill="1" applyBorder="1" applyProtection="1">
      <protection locked="0"/>
    </xf>
    <xf numFmtId="0" fontId="9" fillId="4" borderId="15" xfId="0" applyFont="1" applyFill="1" applyBorder="1" applyAlignment="1" applyProtection="1">
      <alignment horizontal="left" vertical="center" indent="4"/>
    </xf>
    <xf numFmtId="0" fontId="7" fillId="0" borderId="19" xfId="0" applyFont="1" applyFill="1" applyBorder="1" applyAlignment="1" applyProtection="1">
      <alignment horizontal="center" vertical="center"/>
    </xf>
    <xf numFmtId="0" fontId="9" fillId="4" borderId="4" xfId="0" applyFont="1" applyFill="1" applyBorder="1" applyAlignment="1" applyProtection="1">
      <alignment horizontal="center" vertical="center"/>
    </xf>
    <xf numFmtId="0" fontId="9" fillId="4" borderId="2" xfId="0" applyFont="1" applyFill="1" applyBorder="1" applyAlignment="1" applyProtection="1">
      <alignment horizontal="center" vertical="center"/>
    </xf>
    <xf numFmtId="0" fontId="9" fillId="4" borderId="3" xfId="0" applyFont="1" applyFill="1" applyBorder="1" applyAlignment="1" applyProtection="1">
      <alignment horizontal="center" vertical="center"/>
    </xf>
    <xf numFmtId="0" fontId="0" fillId="0" borderId="22" xfId="0" applyBorder="1" applyAlignment="1">
      <alignment vertical="center" wrapText="1"/>
    </xf>
    <xf numFmtId="0" fontId="16" fillId="0" borderId="22" xfId="0" applyFont="1" applyBorder="1" applyAlignment="1">
      <alignment vertical="center" wrapText="1"/>
    </xf>
    <xf numFmtId="0" fontId="16" fillId="0" borderId="22" xfId="0" applyFont="1" applyBorder="1" applyAlignment="1">
      <alignment horizontal="center" vertical="center"/>
    </xf>
    <xf numFmtId="0" fontId="0" fillId="0" borderId="0" xfId="0" applyFill="1" applyBorder="1" applyProtection="1"/>
    <xf numFmtId="0" fontId="16" fillId="0" borderId="23" xfId="0" applyFont="1" applyBorder="1" applyAlignment="1">
      <alignment vertical="center" wrapText="1"/>
    </xf>
    <xf numFmtId="0" fontId="16" fillId="0" borderId="23" xfId="0" applyFont="1" applyBorder="1" applyAlignment="1">
      <alignment horizontal="center" vertical="center"/>
    </xf>
    <xf numFmtId="0" fontId="0" fillId="0" borderId="24" xfId="0" applyBorder="1" applyAlignment="1">
      <alignment vertical="center" wrapText="1"/>
    </xf>
    <xf numFmtId="0" fontId="16" fillId="0" borderId="25" xfId="0" applyFont="1" applyBorder="1" applyAlignment="1">
      <alignment horizontal="center" vertical="center"/>
    </xf>
    <xf numFmtId="0" fontId="0" fillId="0" borderId="26" xfId="0" applyBorder="1" applyAlignment="1">
      <alignment vertical="center" wrapText="1"/>
    </xf>
    <xf numFmtId="0" fontId="16" fillId="0" borderId="27" xfId="0" applyFont="1" applyBorder="1" applyAlignment="1">
      <alignment horizontal="center" vertical="center"/>
    </xf>
    <xf numFmtId="0" fontId="16" fillId="0" borderId="26" xfId="0" applyFont="1" applyBorder="1" applyAlignment="1">
      <alignment vertical="center" wrapText="1"/>
    </xf>
    <xf numFmtId="0" fontId="16" fillId="0" borderId="28" xfId="0" applyFont="1" applyBorder="1" applyAlignment="1">
      <alignment vertical="center" wrapText="1"/>
    </xf>
    <xf numFmtId="0" fontId="16" fillId="0" borderId="29" xfId="0" applyFont="1" applyBorder="1" applyAlignment="1">
      <alignment horizontal="center" vertical="center"/>
    </xf>
    <xf numFmtId="0" fontId="0" fillId="0" borderId="30" xfId="0" applyBorder="1" applyAlignment="1">
      <alignment vertical="center" wrapText="1"/>
    </xf>
    <xf numFmtId="0" fontId="16" fillId="0" borderId="30" xfId="0" applyFont="1" applyBorder="1" applyAlignment="1">
      <alignment horizontal="center" vertical="center"/>
    </xf>
    <xf numFmtId="0" fontId="14" fillId="4" borderId="16"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7" fillId="0" borderId="18" xfId="0" applyFont="1" applyBorder="1" applyAlignment="1" applyProtection="1">
      <alignment horizontal="center" vertical="center"/>
    </xf>
    <xf numFmtId="0" fontId="16" fillId="0" borderId="30" xfId="0" applyFont="1" applyBorder="1" applyAlignment="1">
      <alignment vertical="center" wrapText="1"/>
    </xf>
    <xf numFmtId="0" fontId="17" fillId="5" borderId="0" xfId="0" applyFont="1" applyFill="1" applyProtection="1"/>
    <xf numFmtId="0" fontId="0" fillId="5" borderId="0" xfId="0" applyFill="1" applyProtection="1"/>
    <xf numFmtId="0" fontId="7" fillId="0" borderId="0" xfId="0" applyFont="1" applyProtection="1"/>
    <xf numFmtId="0" fontId="19" fillId="0" borderId="0" xfId="0" applyFont="1" applyProtection="1"/>
    <xf numFmtId="0" fontId="8" fillId="4" borderId="18" xfId="0" applyFont="1" applyFill="1" applyBorder="1" applyAlignment="1" applyProtection="1">
      <alignment horizontal="center"/>
    </xf>
    <xf numFmtId="0" fontId="8" fillId="4" borderId="19" xfId="0" applyFont="1" applyFill="1" applyBorder="1" applyAlignment="1" applyProtection="1">
      <alignment horizontal="center"/>
    </xf>
    <xf numFmtId="0" fontId="7" fillId="0" borderId="18"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8" fillId="4" borderId="21" xfId="0" applyFont="1" applyFill="1" applyBorder="1" applyAlignment="1" applyProtection="1">
      <alignment horizontal="center"/>
    </xf>
  </cellXfs>
  <cellStyles count="1">
    <cellStyle name="Normal" xfId="0" builtinId="0"/>
  </cellStyles>
  <dxfs count="51">
    <dxf>
      <border diagonalUp="0" diagonalDown="0">
        <left/>
        <right style="medium">
          <color indexed="64"/>
        </right>
        <top/>
        <bottom/>
        <vertical/>
        <horizontal/>
      </border>
    </dxf>
    <dxf>
      <alignment horizontal="general" textRotation="0" wrapText="1" indent="0" justifyLastLine="0" shrinkToFit="0" readingOrder="0"/>
    </dxf>
    <dxf>
      <border diagonalUp="0" diagonalDown="0" outline="0">
        <left style="medium">
          <color indexed="64"/>
        </left>
        <right/>
        <top/>
        <bottom/>
      </border>
    </dxf>
    <dxf>
      <font>
        <b val="0"/>
        <i val="0"/>
        <strike val="0"/>
        <condense val="0"/>
        <extend val="0"/>
        <outline val="0"/>
        <shadow val="0"/>
        <u val="none"/>
        <vertAlign val="baseline"/>
        <sz val="11"/>
        <color theme="0"/>
        <name val="Calibri"/>
        <family val="2"/>
        <scheme val="minor"/>
      </font>
      <fill>
        <patternFill patternType="solid">
          <fgColor indexed="64"/>
          <bgColor rgb="FF92D050"/>
        </patternFill>
      </fill>
    </dxf>
    <dxf>
      <font>
        <strike val="0"/>
        <outline val="0"/>
        <shadow val="0"/>
        <u val="none"/>
        <vertAlign val="baseline"/>
        <sz val="11"/>
        <color theme="1" tint="4.9989318521683403E-2"/>
        <name val="Calibri"/>
        <family val="2"/>
        <scheme val="minor"/>
      </font>
      <border diagonalUp="0" diagonalDown="0">
        <left/>
        <right style="medium">
          <color indexed="64"/>
        </right>
        <vertical/>
      </border>
    </dxf>
    <dxf>
      <font>
        <strike val="0"/>
        <outline val="0"/>
        <shadow val="0"/>
        <u val="none"/>
        <vertAlign val="baseline"/>
        <sz val="11"/>
        <color theme="1" tint="4.9989318521683403E-2"/>
        <name val="Calibri"/>
        <family val="2"/>
        <scheme val="minor"/>
      </font>
    </dxf>
    <dxf>
      <font>
        <strike val="0"/>
        <outline val="0"/>
        <shadow val="0"/>
        <u val="none"/>
        <vertAlign val="baseline"/>
        <sz val="11"/>
        <color theme="1" tint="4.9989318521683403E-2"/>
        <name val="Calibri"/>
        <family val="2"/>
        <scheme val="minor"/>
      </font>
      <alignment horizontal="general" textRotation="0" wrapText="1" indent="0" justifyLastLine="0" shrinkToFit="0" readingOrder="0"/>
    </dxf>
    <dxf>
      <font>
        <strike val="0"/>
        <outline val="0"/>
        <shadow val="0"/>
        <u val="none"/>
        <vertAlign val="baseline"/>
        <sz val="11"/>
        <color theme="1" tint="4.9989318521683403E-2"/>
        <name val="Calibri"/>
        <family val="2"/>
        <scheme val="minor"/>
      </font>
      <border diagonalUp="0" diagonalDown="0" outline="0">
        <left style="medium">
          <color indexed="64"/>
        </left>
        <right/>
      </border>
    </dxf>
    <dxf>
      <border outline="0">
        <bottom style="medium">
          <color indexed="64"/>
        </bottom>
      </border>
    </dxf>
    <dxf>
      <font>
        <strike val="0"/>
        <outline val="0"/>
        <shadow val="0"/>
        <u val="none"/>
        <vertAlign val="baseline"/>
        <sz val="11"/>
        <color theme="1" tint="4.9989318521683403E-2"/>
        <name val="Calibri"/>
        <family val="2"/>
        <scheme val="minor"/>
      </font>
    </dxf>
    <dxf>
      <font>
        <strike val="0"/>
        <outline val="0"/>
        <shadow val="0"/>
        <u val="none"/>
        <vertAlign val="baseline"/>
        <sz val="11"/>
        <color theme="0"/>
        <name val="Calibri"/>
        <family val="2"/>
        <scheme val="minor"/>
      </font>
      <fill>
        <patternFill patternType="solid">
          <fgColor indexed="64"/>
          <bgColor rgb="FF92D050"/>
        </patternFill>
      </fill>
    </dxf>
    <dxf>
      <border diagonalUp="0" diagonalDown="0">
        <left/>
        <right style="medium">
          <color indexed="64"/>
        </right>
        <top/>
        <bottom/>
        <vertical/>
        <horizontal/>
      </border>
    </dxf>
    <dxf>
      <alignment horizontal="general" vertical="center" textRotation="0" wrapText="1" indent="0" justifyLastLine="0" shrinkToFit="0" readingOrder="0"/>
    </dxf>
    <dxf>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top/>
        <bottom/>
      </border>
    </dxf>
    <dxf>
      <fill>
        <patternFill>
          <fgColor indexed="64"/>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8E85"/>
          <bgColor rgb="FFF28E85"/>
        </patternFill>
      </fill>
    </dxf>
    <dxf>
      <fill>
        <patternFill patternType="solid">
          <fgColor rgb="FF92D050"/>
          <bgColor rgb="FF92D050"/>
        </patternFill>
      </fill>
    </dxf>
    <dxf>
      <fill>
        <patternFill patternType="solid">
          <fgColor rgb="FFFFFF00"/>
          <bgColor rgb="FFFFFF00"/>
        </patternFill>
      </fill>
    </dxf>
    <dxf>
      <fill>
        <patternFill patternType="solid">
          <fgColor rgb="FFF28E85"/>
          <bgColor rgb="FFF28E85"/>
        </patternFill>
      </fill>
    </dxf>
    <dxf>
      <fill>
        <patternFill patternType="solid">
          <fgColor rgb="FF92D050"/>
          <bgColor rgb="FF92D050"/>
        </patternFill>
      </fill>
    </dxf>
    <dxf>
      <fill>
        <patternFill patternType="solid">
          <fgColor rgb="FFFFFF00"/>
          <bgColor rgb="FFFFFF00"/>
        </patternFill>
      </fill>
    </dxf>
    <dxf>
      <fill>
        <patternFill patternType="solid">
          <fgColor rgb="FFF28E85"/>
          <bgColor rgb="FFF28E85"/>
        </patternFill>
      </fill>
    </dxf>
    <dxf>
      <fill>
        <patternFill patternType="solid">
          <fgColor rgb="FF92D050"/>
          <bgColor rgb="FF92D050"/>
        </patternFill>
      </fill>
    </dxf>
    <dxf>
      <fill>
        <patternFill patternType="solid">
          <fgColor rgb="FFFFFF00"/>
          <bgColor rgb="FFFFFF00"/>
        </patternFill>
      </fill>
    </dxf>
    <dxf>
      <fill>
        <patternFill patternType="solid">
          <fgColor rgb="FFF28E85"/>
          <bgColor rgb="FFF28E85"/>
        </patternFill>
      </fill>
    </dxf>
    <dxf>
      <fill>
        <patternFill patternType="solid">
          <fgColor rgb="FF92D050"/>
          <bgColor rgb="FF92D050"/>
        </patternFill>
      </fill>
    </dxf>
    <dxf>
      <fill>
        <patternFill patternType="solid">
          <fgColor rgb="FFFFFF00"/>
          <bgColor rgb="FFFFFF00"/>
        </patternFill>
      </fill>
    </dxf>
    <dxf>
      <fill>
        <patternFill patternType="solid">
          <fgColor rgb="FFF28E85"/>
          <bgColor rgb="FFF28E85"/>
        </patternFill>
      </fill>
    </dxf>
    <dxf>
      <fill>
        <patternFill patternType="solid">
          <fgColor rgb="FF92D050"/>
          <bgColor rgb="FF92D050"/>
        </patternFill>
      </fill>
    </dxf>
    <dxf>
      <fill>
        <patternFill patternType="solid">
          <fgColor rgb="FFFFFF00"/>
          <bgColor rgb="FFFFFF00"/>
        </patternFill>
      </fill>
    </dxf>
    <dxf>
      <fill>
        <patternFill patternType="solid">
          <fgColor rgb="FFF28E85"/>
          <bgColor rgb="FFF28E85"/>
        </patternFill>
      </fill>
    </dxf>
    <dxf>
      <fill>
        <patternFill patternType="solid">
          <fgColor rgb="FF92D050"/>
          <bgColor rgb="FF92D050"/>
        </patternFill>
      </fill>
    </dxf>
    <dxf>
      <fill>
        <patternFill patternType="solid">
          <fgColor rgb="FFFFFF00"/>
          <bgColor rgb="FFFFFF00"/>
        </patternFill>
      </fill>
    </dxf>
    <dxf>
      <fill>
        <patternFill patternType="solid">
          <fgColor rgb="FFF28E85"/>
          <bgColor rgb="FFF28E85"/>
        </patternFill>
      </fill>
    </dxf>
    <dxf>
      <fill>
        <patternFill patternType="solid">
          <fgColor rgb="FF92D050"/>
          <bgColor rgb="FF92D050"/>
        </patternFill>
      </fill>
    </dxf>
    <dxf>
      <fill>
        <patternFill patternType="solid">
          <fgColor rgb="FFFFFF00"/>
          <bgColor rgb="FFFFFF00"/>
        </patternFill>
      </fill>
    </dxf>
    <dxf>
      <fill>
        <patternFill patternType="solid">
          <fgColor rgb="FFF28E85"/>
          <bgColor rgb="FFF28E85"/>
        </patternFill>
      </fill>
    </dxf>
    <dxf>
      <fill>
        <patternFill patternType="solid">
          <fgColor rgb="FF92D050"/>
          <bgColor rgb="FF92D050"/>
        </patternFill>
      </fill>
    </dxf>
    <dxf>
      <fill>
        <patternFill patternType="solid">
          <fgColor rgb="FFFFFF00"/>
          <bgColor rgb="FFFFFF00"/>
        </patternFill>
      </fill>
    </dxf>
    <dxf>
      <fill>
        <patternFill patternType="solid">
          <fgColor rgb="FFF28E85"/>
          <bgColor rgb="FFF28E85"/>
        </patternFill>
      </fill>
    </dxf>
    <dxf>
      <fill>
        <patternFill patternType="solid">
          <fgColor rgb="FF92D050"/>
          <bgColor rgb="FF92D050"/>
        </patternFill>
      </fill>
    </dxf>
    <dxf>
      <fill>
        <patternFill patternType="solid">
          <fgColor rgb="FFFFFF00"/>
          <bgColor rgb="FFFFFF00"/>
        </patternFill>
      </fill>
    </dxf>
    <dxf>
      <fill>
        <patternFill patternType="solid">
          <fgColor rgb="FFF28E85"/>
          <bgColor rgb="FFF28E85"/>
        </patternFill>
      </fill>
    </dxf>
    <dxf>
      <fill>
        <patternFill patternType="solid">
          <fgColor rgb="FF92D050"/>
          <bgColor rgb="FF92D050"/>
        </patternFill>
      </fill>
    </dxf>
    <dxf>
      <fill>
        <patternFill patternType="solid">
          <fgColor rgb="FFFFFF00"/>
          <bgColor rgb="FFFFFF00"/>
        </patternFill>
      </fill>
    </dxf>
    <dxf>
      <fill>
        <patternFill patternType="solid">
          <fgColor rgb="FFF28E85"/>
          <bgColor rgb="FFF28E85"/>
        </patternFill>
      </fill>
    </dxf>
    <dxf>
      <fill>
        <patternFill patternType="solid">
          <fgColor rgb="FF92D050"/>
          <bgColor rgb="FF92D050"/>
        </patternFill>
      </fill>
    </dxf>
    <dxf>
      <fill>
        <patternFill patternType="solid">
          <fgColor rgb="FFFFFF00"/>
          <bgColor rgb="FFFFFF00"/>
        </patternFill>
      </fill>
    </dxf>
    <dxf>
      <fill>
        <patternFill patternType="solid">
          <fgColor rgb="FFF28E85"/>
          <bgColor rgb="FFF28E85"/>
        </patternFill>
      </fill>
    </dxf>
  </dxfs>
  <tableStyles count="0" defaultTableStyle="TableStyleMedium2" defaultPivotStyle="PivotStyleLight16"/>
  <colors>
    <mruColors>
      <color rgb="FFFFB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powerPivotData" Target="model/item.data"/></Relationships>
</file>

<file path=xl/ctrlProps/ctrlProp1.xml><?xml version="1.0" encoding="utf-8"?>
<formControlPr xmlns="http://schemas.microsoft.com/office/spreadsheetml/2009/9/main" objectType="CheckBox" fmlaLink="$D$4" lockText="1" noThreeD="1"/>
</file>

<file path=xl/ctrlProps/ctrlProp10.xml><?xml version="1.0" encoding="utf-8"?>
<formControlPr xmlns="http://schemas.microsoft.com/office/spreadsheetml/2009/9/main" objectType="CheckBox" fmlaLink="$D$19" lockText="1" noThreeD="1"/>
</file>

<file path=xl/ctrlProps/ctrlProp11.xml><?xml version="1.0" encoding="utf-8"?>
<formControlPr xmlns="http://schemas.microsoft.com/office/spreadsheetml/2009/9/main" objectType="CheckBox" fmlaLink="$D$21" lockText="1" noThreeD="1"/>
</file>

<file path=xl/ctrlProps/ctrlProp12.xml><?xml version="1.0" encoding="utf-8"?>
<formControlPr xmlns="http://schemas.microsoft.com/office/spreadsheetml/2009/9/main" objectType="CheckBox" fmlaLink="$D$20" lockText="1" noThreeD="1"/>
</file>

<file path=xl/ctrlProps/ctrlProp13.xml><?xml version="1.0" encoding="utf-8"?>
<formControlPr xmlns="http://schemas.microsoft.com/office/spreadsheetml/2009/9/main" objectType="CheckBox" fmlaLink="$D$23" lockText="1" noThreeD="1"/>
</file>

<file path=xl/ctrlProps/ctrlProp14.xml><?xml version="1.0" encoding="utf-8"?>
<formControlPr xmlns="http://schemas.microsoft.com/office/spreadsheetml/2009/9/main" objectType="CheckBox" fmlaLink="$D$24" lockText="1" noThreeD="1"/>
</file>

<file path=xl/ctrlProps/ctrlProp15.xml><?xml version="1.0" encoding="utf-8"?>
<formControlPr xmlns="http://schemas.microsoft.com/office/spreadsheetml/2009/9/main" objectType="CheckBox" fmlaLink="$D$26" lockText="1" noThreeD="1"/>
</file>

<file path=xl/ctrlProps/ctrlProp16.xml><?xml version="1.0" encoding="utf-8"?>
<formControlPr xmlns="http://schemas.microsoft.com/office/spreadsheetml/2009/9/main" objectType="CheckBox" fmlaLink="$D$25" lockText="1" noThreeD="1"/>
</file>

<file path=xl/ctrlProps/ctrlProp17.xml><?xml version="1.0" encoding="utf-8"?>
<formControlPr xmlns="http://schemas.microsoft.com/office/spreadsheetml/2009/9/main" objectType="CheckBox" fmlaLink="$D$28" lockText="1" noThreeD="1"/>
</file>

<file path=xl/ctrlProps/ctrlProp18.xml><?xml version="1.0" encoding="utf-8"?>
<formControlPr xmlns="http://schemas.microsoft.com/office/spreadsheetml/2009/9/main" objectType="CheckBox" fmlaLink="$D$29" lockText="1" noThreeD="1"/>
</file>

<file path=xl/ctrlProps/ctrlProp19.xml><?xml version="1.0" encoding="utf-8"?>
<formControlPr xmlns="http://schemas.microsoft.com/office/spreadsheetml/2009/9/main" objectType="CheckBox" fmlaLink="$D$31" lockText="1" noThreeD="1"/>
</file>

<file path=xl/ctrlProps/ctrlProp2.xml><?xml version="1.0" encoding="utf-8"?>
<formControlPr xmlns="http://schemas.microsoft.com/office/spreadsheetml/2009/9/main" objectType="CheckBox" fmlaLink="$D$9" lockText="1" noThreeD="1"/>
</file>

<file path=xl/ctrlProps/ctrlProp20.xml><?xml version="1.0" encoding="utf-8"?>
<formControlPr xmlns="http://schemas.microsoft.com/office/spreadsheetml/2009/9/main" objectType="CheckBox" fmlaLink="$D$30" lockText="1" noThreeD="1"/>
</file>

<file path=xl/ctrlProps/ctrlProp21.xml><?xml version="1.0" encoding="utf-8"?>
<formControlPr xmlns="http://schemas.microsoft.com/office/spreadsheetml/2009/9/main" objectType="CheckBox" fmlaLink="$D$33" lockText="1" noThreeD="1"/>
</file>

<file path=xl/ctrlProps/ctrlProp22.xml><?xml version="1.0" encoding="utf-8"?>
<formControlPr xmlns="http://schemas.microsoft.com/office/spreadsheetml/2009/9/main" objectType="CheckBox" fmlaLink="$D$34" lockText="1" noThreeD="1"/>
</file>

<file path=xl/ctrlProps/ctrlProp23.xml><?xml version="1.0" encoding="utf-8"?>
<formControlPr xmlns="http://schemas.microsoft.com/office/spreadsheetml/2009/9/main" objectType="CheckBox" fmlaLink="$D$36" lockText="1" noThreeD="1"/>
</file>

<file path=xl/ctrlProps/ctrlProp24.xml><?xml version="1.0" encoding="utf-8"?>
<formControlPr xmlns="http://schemas.microsoft.com/office/spreadsheetml/2009/9/main" objectType="CheckBox" fmlaLink="$D$35" lockText="1" noThreeD="1"/>
</file>

<file path=xl/ctrlProps/ctrlProp25.xml><?xml version="1.0" encoding="utf-8"?>
<formControlPr xmlns="http://schemas.microsoft.com/office/spreadsheetml/2009/9/main" objectType="CheckBox" fmlaLink="$D$39" lockText="1" noThreeD="1"/>
</file>

<file path=xl/ctrlProps/ctrlProp26.xml><?xml version="1.0" encoding="utf-8"?>
<formControlPr xmlns="http://schemas.microsoft.com/office/spreadsheetml/2009/9/main" objectType="CheckBox" fmlaLink="$D$38" lockText="1" noThreeD="1"/>
</file>

<file path=xl/ctrlProps/ctrlProp27.xml><?xml version="1.0" encoding="utf-8"?>
<formControlPr xmlns="http://schemas.microsoft.com/office/spreadsheetml/2009/9/main" objectType="CheckBox" fmlaLink="$D$41" lockText="1" noThreeD="1"/>
</file>

<file path=xl/ctrlProps/ctrlProp28.xml><?xml version="1.0" encoding="utf-8"?>
<formControlPr xmlns="http://schemas.microsoft.com/office/spreadsheetml/2009/9/main" objectType="CheckBox" fmlaLink="$D$44" lockText="1" noThreeD="1"/>
</file>

<file path=xl/ctrlProps/ctrlProp29.xml><?xml version="1.0" encoding="utf-8"?>
<formControlPr xmlns="http://schemas.microsoft.com/office/spreadsheetml/2009/9/main" objectType="CheckBox" fmlaLink="$D$43" lockText="1" noThreeD="1"/>
</file>

<file path=xl/ctrlProps/ctrlProp3.xml><?xml version="1.0" encoding="utf-8"?>
<formControlPr xmlns="http://schemas.microsoft.com/office/spreadsheetml/2009/9/main" objectType="CheckBox" fmlaLink="$D$11" lockText="1" noThreeD="1"/>
</file>

<file path=xl/ctrlProps/ctrlProp30.xml><?xml version="1.0" encoding="utf-8"?>
<formControlPr xmlns="http://schemas.microsoft.com/office/spreadsheetml/2009/9/main" objectType="CheckBox" fmlaLink="$D$47" lockText="1" noThreeD="1"/>
</file>

<file path=xl/ctrlProps/ctrlProp31.xml><?xml version="1.0" encoding="utf-8"?>
<formControlPr xmlns="http://schemas.microsoft.com/office/spreadsheetml/2009/9/main" objectType="CheckBox" fmlaLink="$D$46" lockText="1" noThreeD="1"/>
</file>

<file path=xl/ctrlProps/ctrlProp32.xml><?xml version="1.0" encoding="utf-8"?>
<formControlPr xmlns="http://schemas.microsoft.com/office/spreadsheetml/2009/9/main" objectType="Drop" dropStyle="combo" dx="26" fmlaLink="Sheet1!$D$2" fmlaRange="Planilha1!$A$1:$A$6" noThreeD="1" sel="2" val="0"/>
</file>

<file path=xl/ctrlProps/ctrlProp33.xml><?xml version="1.0" encoding="utf-8"?>
<formControlPr xmlns="http://schemas.microsoft.com/office/spreadsheetml/2009/9/main" objectType="Drop" dropStyle="combo" dx="26" fmlaLink="$D$3" fmlaRange="Planilha1!$A$7:$A$11" noThreeD="1" sel="1" val="0"/>
</file>

<file path=xl/ctrlProps/ctrlProp34.xml><?xml version="1.0" encoding="utf-8"?>
<formControlPr xmlns="http://schemas.microsoft.com/office/spreadsheetml/2009/9/main" objectType="Drop" dropStyle="combo" dx="26" fmlaLink="$D$5" fmlaRange="Planilha1!$A$12:$A$14" noThreeD="1" sel="1" val="0"/>
</file>

<file path=xl/ctrlProps/ctrlProp35.xml><?xml version="1.0" encoding="utf-8"?>
<formControlPr xmlns="http://schemas.microsoft.com/office/spreadsheetml/2009/9/main" objectType="Drop" dropStyle="combo" dx="26" fmlaLink="$D$7" fmlaRange="Planilha1!$A$16:$A$20" noThreeD="1" sel="1" val="0"/>
</file>

<file path=xl/ctrlProps/ctrlProp4.xml><?xml version="1.0" encoding="utf-8"?>
<formControlPr xmlns="http://schemas.microsoft.com/office/spreadsheetml/2009/9/main" objectType="CheckBox" fmlaLink="$D$10" lockText="1" noThreeD="1"/>
</file>

<file path=xl/ctrlProps/ctrlProp5.xml><?xml version="1.0" encoding="utf-8"?>
<formControlPr xmlns="http://schemas.microsoft.com/office/spreadsheetml/2009/9/main" objectType="CheckBox" fmlaLink="$D$13" lockText="1" noThreeD="1"/>
</file>

<file path=xl/ctrlProps/ctrlProp6.xml><?xml version="1.0" encoding="utf-8"?>
<formControlPr xmlns="http://schemas.microsoft.com/office/spreadsheetml/2009/9/main" objectType="CheckBox" fmlaLink="$D$14" lockText="1" noThreeD="1"/>
</file>

<file path=xl/ctrlProps/ctrlProp7.xml><?xml version="1.0" encoding="utf-8"?>
<formControlPr xmlns="http://schemas.microsoft.com/office/spreadsheetml/2009/9/main" objectType="CheckBox" fmlaLink="$D$16" lockText="1" noThreeD="1"/>
</file>

<file path=xl/ctrlProps/ctrlProp8.xml><?xml version="1.0" encoding="utf-8"?>
<formControlPr xmlns="http://schemas.microsoft.com/office/spreadsheetml/2009/9/main" objectType="CheckBox" fmlaLink="$D$15" lockText="1" noThreeD="1"/>
</file>

<file path=xl/ctrlProps/ctrlProp9.xml><?xml version="1.0" encoding="utf-8"?>
<formControlPr xmlns="http://schemas.microsoft.com/office/spreadsheetml/2009/9/main" objectType="CheckBox" fmlaLink="$D$1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617220</xdr:colOff>
          <xdr:row>2</xdr:row>
          <xdr:rowOff>152400</xdr:rowOff>
        </xdr:from>
        <xdr:to>
          <xdr:col>2</xdr:col>
          <xdr:colOff>3291840</xdr:colOff>
          <xdr:row>4</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Apenas cópia de diploma ou CRM</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137160</xdr:rowOff>
        </xdr:from>
        <xdr:to>
          <xdr:col>2</xdr:col>
          <xdr:colOff>3322320</xdr:colOff>
          <xdr:row>9</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01 Estágio Extracurricular prático ≥ 6 meses e 180 h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121920</xdr:rowOff>
        </xdr:from>
        <xdr:to>
          <xdr:col>2</xdr:col>
          <xdr:colOff>3299460</xdr:colOff>
          <xdr:row>11</xdr:row>
          <xdr:rowOff>53340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01 Monitoria / Programa de Iniciação à Docência / PID ≥ 1 semestre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632460</xdr:colOff>
          <xdr:row>8</xdr:row>
          <xdr:rowOff>137160</xdr:rowOff>
        </xdr:from>
        <xdr:to>
          <xdr:col>2</xdr:col>
          <xdr:colOff>4892040</xdr:colOff>
          <xdr:row>10</xdr:row>
          <xdr:rowOff>38100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01 Projeto de Extensão, não relacionados a ligas acadêmicas ≥ 20 semanas e 80 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11</xdr:row>
          <xdr:rowOff>152400</xdr:rowOff>
        </xdr:from>
        <xdr:to>
          <xdr:col>2</xdr:col>
          <xdr:colOff>3307080</xdr:colOff>
          <xdr:row>13</xdr:row>
          <xdr:rowOff>45720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01 Bolsa de Iniciação Científica ≥ 6 meses consecutivos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12</xdr:row>
          <xdr:rowOff>137160</xdr:rowOff>
        </xdr:from>
        <xdr:to>
          <xdr:col>2</xdr:col>
          <xdr:colOff>3307080</xdr:colOff>
          <xdr:row>14</xdr:row>
          <xdr:rowOff>45720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Continuação (ou nova) Bolsa de Iniciação Científica ≥ 6 meses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14</xdr:row>
          <xdr:rowOff>320040</xdr:rowOff>
        </xdr:from>
        <xdr:to>
          <xdr:col>2</xdr:col>
          <xdr:colOff>3307080</xdr:colOff>
          <xdr:row>16</xdr:row>
          <xdr:rowOff>45720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PET-Saúde ≥ 6 meses consecutivos e ≥ 80 h ou 8 h/sem</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182880</xdr:rowOff>
        </xdr:from>
        <xdr:to>
          <xdr:col>2</xdr:col>
          <xdr:colOff>6004560</xdr:colOff>
          <xdr:row>14</xdr:row>
          <xdr:rowOff>327660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01 Participação em projeto de pesquisa registrado no CNPq e com atividades regulares ≥ 1 ano consecutivo + resultado publicado ou apresentado. O projeto deve ser diferente de 4a e 4b.</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16</xdr:row>
          <xdr:rowOff>144780</xdr:rowOff>
        </xdr:from>
        <xdr:to>
          <xdr:col>2</xdr:col>
          <xdr:colOff>4678680</xdr:colOff>
          <xdr:row>18</xdr:row>
          <xdr:rowOff>30480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Residência Médica ou título de especialista ou especialização após o término do curso médico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17</xdr:row>
          <xdr:rowOff>144780</xdr:rowOff>
        </xdr:from>
        <xdr:to>
          <xdr:col>2</xdr:col>
          <xdr:colOff>3314700</xdr:colOff>
          <xdr:row>19</xdr:row>
          <xdr:rowOff>38100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Mestrado em Medicina reconhecido pela CAPES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19</xdr:row>
          <xdr:rowOff>137160</xdr:rowOff>
        </xdr:from>
        <xdr:to>
          <xdr:col>2</xdr:col>
          <xdr:colOff>6545580</xdr:colOff>
          <xdr:row>21</xdr:row>
          <xdr:rowOff>53340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Curso especialização na área médica (≥ 360 horas) após a conclusão do curso médico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18</xdr:row>
          <xdr:rowOff>152400</xdr:rowOff>
        </xdr:from>
        <xdr:to>
          <xdr:col>2</xdr:col>
          <xdr:colOff>5989320</xdr:colOff>
          <xdr:row>20</xdr:row>
          <xdr:rowOff>38100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Doutorado em Medicina reconhecido pela CAPES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114300</xdr:rowOff>
        </xdr:from>
        <xdr:to>
          <xdr:col>2</xdr:col>
          <xdr:colOff>5402580</xdr:colOff>
          <xdr:row>23</xdr:row>
          <xdr:rowOff>76200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01 organização evento científico, mesa redondas ou reunião científica (não vale secretario/colaborador)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99060</xdr:rowOff>
        </xdr:from>
        <xdr:to>
          <xdr:col>2</xdr:col>
          <xdr:colOff>6469380</xdr:colOff>
          <xdr:row>24</xdr:row>
          <xdr:rowOff>68580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01 participação como PALESTRANTE em eventos científicos, não relacionado a ligas acadêmicas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99060</xdr:rowOff>
        </xdr:from>
        <xdr:to>
          <xdr:col>2</xdr:col>
          <xdr:colOff>6217920</xdr:colOff>
          <xdr:row>26</xdr:row>
          <xdr:rowOff>53340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01 segunda participação como ouvinte em congressos estaduais ou nacionais organizados por sociedades de especialidades médicas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137160</xdr:rowOff>
        </xdr:from>
        <xdr:to>
          <xdr:col>2</xdr:col>
          <xdr:colOff>5989320</xdr:colOff>
          <xdr:row>25</xdr:row>
          <xdr:rowOff>22860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01 participação como ouvinte em congressos estaduais ou nacionais organizados por sociedades de especialidades médicas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137160</xdr:rowOff>
        </xdr:from>
        <xdr:to>
          <xdr:col>2</xdr:col>
          <xdr:colOff>3299460</xdr:colOff>
          <xdr:row>28</xdr:row>
          <xdr:rowOff>7620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Organização ou direção de ligas acadêmicas por 1 semestre letivo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137160</xdr:rowOff>
        </xdr:from>
        <xdr:to>
          <xdr:col>2</xdr:col>
          <xdr:colOff>4922520</xdr:colOff>
          <xdr:row>29</xdr:row>
          <xdr:rowOff>7620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Participação em 1 liga acadêmica diferente de 7a por 1 semestre letivo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266700</xdr:rowOff>
        </xdr:from>
        <xdr:to>
          <xdr:col>4</xdr:col>
          <xdr:colOff>30480</xdr:colOff>
          <xdr:row>31</xdr:row>
          <xdr:rowOff>53340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Representação acadêmica em órgãos oficiais, com duração mínima de 01 ano.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160020</xdr:rowOff>
        </xdr:from>
        <xdr:to>
          <xdr:col>2</xdr:col>
          <xdr:colOff>6469380</xdr:colOff>
          <xdr:row>29</xdr:row>
          <xdr:rowOff>327660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Participação em 1 liga acadêmica diferente de 7a por mais 1 semestre letivo não coincidentes com período de 7b1 (pode ser mesma liga de 7b1 ou liga diferente de 7a e de 7b1)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31</xdr:row>
          <xdr:rowOff>137160</xdr:rowOff>
        </xdr:from>
        <xdr:to>
          <xdr:col>2</xdr:col>
          <xdr:colOff>6499860</xdr:colOff>
          <xdr:row>33</xdr:row>
          <xdr:rowOff>30480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Aprovação em 1 curso de suporte avançado à vida com duração mínima de 16 horas, realizado nos últimos 05 anos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32</xdr:row>
          <xdr:rowOff>137160</xdr:rowOff>
        </xdr:from>
        <xdr:to>
          <xdr:col>4</xdr:col>
          <xdr:colOff>76200</xdr:colOff>
          <xdr:row>34</xdr:row>
          <xdr:rowOff>30480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1 curso básico de suporte a vida com duração mínima de 8 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34</xdr:row>
          <xdr:rowOff>457200</xdr:rowOff>
        </xdr:from>
        <xdr:to>
          <xdr:col>3</xdr:col>
          <xdr:colOff>0</xdr:colOff>
          <xdr:row>36</xdr:row>
          <xdr:rowOff>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Aprovação em 2 cursos básicos, ou 2 cursos avançados , ou 01 curso avançado e 01 um básico com os mesmos critérios descritos em 9a, em áreas/especialidades diferentes, realizados nos últimos 05 anos. Áreas/Especialidades consideradas: Clínica Médica e Especialidades Clínicas; Cirurgia Geral, Especialidades Cirúrgicas e Cirurgia do Trauma; Pediatria e suas áreas de atuação; Obstetrícia e Ginecologia.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34</xdr:row>
          <xdr:rowOff>22860</xdr:rowOff>
        </xdr:from>
        <xdr:to>
          <xdr:col>2</xdr:col>
          <xdr:colOff>6560820</xdr:colOff>
          <xdr:row>34</xdr:row>
          <xdr:rowOff>480060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Aprovação em 1 curso intensivo de capacitação ou treinamento de habilidades médicas relativas ao suporte à vida, ministrados por entidade internacionalmente reconhecida ou por Sociedade de Especialidades Médicas, com carga horária mínima de 08 horas e com comprovação obrigatória de aprovação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137160</xdr:rowOff>
        </xdr:from>
        <xdr:to>
          <xdr:col>2</xdr:col>
          <xdr:colOff>6560820</xdr:colOff>
          <xdr:row>39</xdr:row>
          <xdr:rowOff>53340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Curso de medicina baseada em evidências com duração mínima de 8 horas, não constante do histórico escolar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137160</xdr:rowOff>
        </xdr:from>
        <xdr:to>
          <xdr:col>2</xdr:col>
          <xdr:colOff>5989320</xdr:colOff>
          <xdr:row>38</xdr:row>
          <xdr:rowOff>7620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Realização de curso relacionado a ética médica (ministrado por entidades de classe)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39</xdr:row>
          <xdr:rowOff>137160</xdr:rowOff>
        </xdr:from>
        <xdr:to>
          <xdr:col>2</xdr:col>
          <xdr:colOff>6316980</xdr:colOff>
          <xdr:row>40</xdr:row>
          <xdr:rowOff>739140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Participação voluntaria em projeto junto à comunidade durante a graduação em medicina voltado para prevenção, educação e rastreamento de doenças com carga horária mínima de 20 horas, vinculado formalmente a instituições públicas (prefeituras, secretarias de estado ou órgãos federais), excluindo disciplinas curriculares e os projetos de extensão da faculdade e/ou universidade de origem.</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502920</xdr:rowOff>
        </xdr:from>
        <xdr:to>
          <xdr:col>2</xdr:col>
          <xdr:colOff>6537960</xdr:colOff>
          <xdr:row>43</xdr:row>
          <xdr:rowOff>487680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01 apresentação de trabalho em evento científico. Autoria ou coautoria de trabalho em apresentação oral, como tema livre ou como pôster em eventos científicos da área médica de abrangência local (instituição), regional, estadual, nacional ou internacional sem publicação.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41</xdr:row>
          <xdr:rowOff>121920</xdr:rowOff>
        </xdr:from>
        <xdr:to>
          <xdr:col>2</xdr:col>
          <xdr:colOff>6393180</xdr:colOff>
          <xdr:row>43</xdr:row>
          <xdr:rowOff>114300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01 apresentação de trabalho em evento científico. Autoria ou coautoria de trabalho em apresentação oral, como tema livre ou como pôster em eventos científicos da área médica de abrangência local (instituição), regional, estadual, nacional ou internacional com publicação do trabalho completo ou de resumo de trabalho em anais em revista indexada ou suplementos de revistas indexadas.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46</xdr:row>
          <xdr:rowOff>30480</xdr:rowOff>
        </xdr:from>
        <xdr:to>
          <xdr:col>2</xdr:col>
          <xdr:colOff>6507480</xdr:colOff>
          <xdr:row>46</xdr:row>
          <xdr:rowOff>754380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01 publicação como autor ou coautor de livros ou de capítulos de livro técnico da área médica, EXCLUINDO-SE livros sem ficha catalográfica, publicações como manuais de procedimentos ou similares, questões de provas comentadas, publicações internas de Instituições, ou outras publicações equivalentes.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44</xdr:row>
          <xdr:rowOff>99060</xdr:rowOff>
        </xdr:from>
        <xdr:to>
          <xdr:col>3</xdr:col>
          <xdr:colOff>0</xdr:colOff>
          <xdr:row>46</xdr:row>
          <xdr:rowOff>68580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pt-BR" sz="800" b="0" i="0" u="none" strike="noStrike" baseline="0">
                  <a:solidFill>
                    <a:srgbClr val="000000"/>
                  </a:solidFill>
                  <a:latin typeface="Segoe UI"/>
                  <a:cs typeface="Segoe UI"/>
                </a:rPr>
                <a:t>01 publicação como autor ou coautor de artigo científico em revista indexada com área/tema diferente do item 11.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xdr:row>
          <xdr:rowOff>0</xdr:rowOff>
        </xdr:from>
        <xdr:to>
          <xdr:col>3</xdr:col>
          <xdr:colOff>0</xdr:colOff>
          <xdr:row>1</xdr:row>
          <xdr:rowOff>190500</xdr:rowOff>
        </xdr:to>
        <xdr:sp macro="" textlink="">
          <xdr:nvSpPr>
            <xdr:cNvPr id="1252" name="Drop Down 228" descr="Aproveitamento curricular dos 4 primeiros anos "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7620</xdr:rowOff>
        </xdr:from>
        <xdr:to>
          <xdr:col>3</xdr:col>
          <xdr:colOff>0</xdr:colOff>
          <xdr:row>3</xdr:row>
          <xdr:rowOff>0</xdr:rowOff>
        </xdr:to>
        <xdr:sp macro="" textlink="">
          <xdr:nvSpPr>
            <xdr:cNvPr id="1253" name="Drop Dow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3</xdr:col>
          <xdr:colOff>0</xdr:colOff>
          <xdr:row>4</xdr:row>
          <xdr:rowOff>190500</xdr:rowOff>
        </xdr:to>
        <xdr:sp macro="" textlink="">
          <xdr:nvSpPr>
            <xdr:cNvPr id="1254" name="Drop Dow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6576060</xdr:colOff>
          <xdr:row>7</xdr:row>
          <xdr:rowOff>0</xdr:rowOff>
        </xdr:to>
        <xdr:sp macro="" textlink="">
          <xdr:nvSpPr>
            <xdr:cNvPr id="1256" name="Drop Dow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5</xdr:col>
      <xdr:colOff>96981</xdr:colOff>
      <xdr:row>2</xdr:row>
      <xdr:rowOff>189634</xdr:rowOff>
    </xdr:from>
    <xdr:to>
      <xdr:col>5</xdr:col>
      <xdr:colOff>838200</xdr:colOff>
      <xdr:row>6</xdr:row>
      <xdr:rowOff>127289</xdr:rowOff>
    </xdr:to>
    <xdr:pic>
      <xdr:nvPicPr>
        <xdr:cNvPr id="3" name="Imagem 2">
          <a:extLst>
            <a:ext uri="{FF2B5EF4-FFF2-40B4-BE49-F238E27FC236}">
              <a16:creationId xmlns:a16="http://schemas.microsoft.com/office/drawing/2014/main" id="{2A634CD8-C8F4-4DE5-9AFB-AA17A8FF15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14508" y="619125"/>
          <a:ext cx="741219" cy="7412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SU%20-%20calculadora%20final%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4"/>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Calculadora%20PSU%20(1)%20(3)%20(1).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gusto Gramiscelli Ferreira de Melo" refreshedDate="43985.424265277776" createdVersion="6" refreshedVersion="6" minRefreshableVersion="3" recordCount="15" xr:uid="{D0CD3811-CC0E-4CA1-AABF-C956062C26C0}">
  <cacheSource type="worksheet">
    <worksheetSource ref="A1:E1048576" sheet="Planilha4" r:id="rId2"/>
  </cacheSource>
  <cacheFields count="5">
    <cacheField name="ITEM" numFmtId="0">
      <sharedItems containsBlank="1" count="3">
        <s v="Item 1"/>
        <s v="nota maxima 3"/>
        <m/>
      </sharedItems>
    </cacheField>
    <cacheField name="Criterio" numFmtId="0">
      <sharedItems containsBlank="1" count="5">
        <s v="Aproveitamento curricular nos 4 primeiros anos "/>
        <s v="Aproveitamento curricular nos 2 ultimos anos "/>
        <s v="Apenas copia de diploma ou CRM "/>
        <s v="NOTA ENADE UFMG "/>
        <m/>
      </sharedItems>
    </cacheField>
    <cacheField name="Escolha" numFmtId="0">
      <sharedItems containsBlank="1" count="11">
        <s v="Pelo menos 50% das notas dos 4 primeiros anos = ou &gt; a 85,00"/>
        <s v="Pelo menos 50% das notas dos 4 primeiros anos = ou &gt; a 80,00"/>
        <s v="Pelo menos 50% das notas dos 4 primeiros anos = ou &gt; a 75,00"/>
        <s v="Não atingem os valores acima "/>
        <s v="Notas dos primeiros 4 anos são suficiente, aprovado ou media superior e não se enquadram nos criterios "/>
        <s v="Não possuo historico escolar "/>
        <s v="Pelo menos 70% das notas = ou &gt; a 85,00 ou conceito A"/>
        <s v="Pelo menos 70% das notas = ou &gt; a 80,00 ou conceito B"/>
        <s v="Notas dos 2 ultimos anos são suficiente, aprovado ou media superior e não se enquadram nos criterios "/>
        <s v="-"/>
        <m/>
      </sharedItems>
    </cacheField>
    <cacheField name="VALOR" numFmtId="0">
      <sharedItems containsString="0" containsBlank="1" containsNumber="1" minValue="0" maxValue="1.5"/>
    </cacheField>
    <cacheField name="SOMA "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gusto Gramiscelli Ferreira de Melo" refreshedDate="43985.426384027778" backgroundQuery="1" createdVersion="6" refreshedVersion="6" minRefreshableVersion="3" recordCount="0" supportSubquery="1" supportAdvancedDrill="1" xr:uid="{B9ECCAAC-BF7C-446F-BB49-38B574C729D0}">
  <cacheSource type="external" connectionId="1"/>
  <cacheFields count="4">
    <cacheField name="[Measures].[Soma de VALOR]" caption="Soma de VALOR" numFmtId="0" hierarchy="7" level="32767"/>
    <cacheField name="[Intervalo].[Escolha].[Escolha]" caption="Escolha" numFmtId="0" hierarchy="2" level="1">
      <sharedItems containsSemiMixedTypes="0" containsNonDate="0" containsString="0"/>
    </cacheField>
    <cacheField name="[Intervalo].[Criterio].[Criterio]" caption="Criterio" numFmtId="0" hierarchy="1" level="1">
      <sharedItems count="4">
        <s v="Apenas copia de diploma ou CRM"/>
        <s v="Aproveitamento curricular nos 2 ultimos anos"/>
        <s v="Aproveitamento curricular nos 4 primeiros anos"/>
        <s v="NOTA ENADE UFMG"/>
      </sharedItems>
    </cacheField>
    <cacheField name="[Intervalo].[SOMA].[SOMA]" caption="SOMA" numFmtId="0" hierarchy="4" level="1">
      <sharedItems containsNonDate="0" containsString="0" containsBlank="1" count="1">
        <m/>
      </sharedItems>
    </cacheField>
  </cacheFields>
  <cacheHierarchies count="8">
    <cacheHierarchy uniqueName="[Intervalo].[ITEM]" caption="ITEM" attribute="1" defaultMemberUniqueName="[Intervalo].[ITEM].[All]" allUniqueName="[Intervalo].[ITEM].[All]" dimensionUniqueName="[Intervalo]" displayFolder="" count="2" memberValueDatatype="130" unbalanced="0"/>
    <cacheHierarchy uniqueName="[Intervalo].[Criterio]" caption="Criterio" attribute="1" defaultMemberUniqueName="[Intervalo].[Criterio].[All]" allUniqueName="[Intervalo].[Criterio].[All]" dimensionUniqueName="[Intervalo]" displayFolder="" count="2" memberValueDatatype="130" unbalanced="0">
      <fieldsUsage count="2">
        <fieldUsage x="-1"/>
        <fieldUsage x="2"/>
      </fieldsUsage>
    </cacheHierarchy>
    <cacheHierarchy uniqueName="[Intervalo].[Escolha]" caption="Escolha" attribute="1" defaultMemberUniqueName="[Intervalo].[Escolha].[All]" allUniqueName="[Intervalo].[Escolha].[All]" dimensionUniqueName="[Intervalo]" displayFolder="" count="2" memberValueDatatype="130" unbalanced="0">
      <fieldsUsage count="2">
        <fieldUsage x="-1"/>
        <fieldUsage x="1"/>
      </fieldsUsage>
    </cacheHierarchy>
    <cacheHierarchy uniqueName="[Intervalo].[VALOR]" caption="VALOR" attribute="1" defaultMemberUniqueName="[Intervalo].[VALOR].[All]" allUniqueName="[Intervalo].[VALOR].[All]" dimensionUniqueName="[Intervalo]" displayFolder="" count="0" memberValueDatatype="5" unbalanced="0"/>
    <cacheHierarchy uniqueName="[Intervalo].[SOMA]" caption="SOMA" attribute="1" defaultMemberUniqueName="[Intervalo].[SOMA].[All]" allUniqueName="[Intervalo].[SOMA].[All]" dimensionUniqueName="[Intervalo]" displayFolder="" count="2" memberValueDatatype="130" unbalanced="0">
      <fieldsUsage count="2">
        <fieldUsage x="-1"/>
        <fieldUsage x="3"/>
      </fieldsUsage>
    </cacheHierarchy>
    <cacheHierarchy uniqueName="[Measures].[__XL_Count Intervalo]" caption="__XL_Count Intervalo" measure="1" displayFolder="" measureGroup="Intervalo" count="0" hidden="1"/>
    <cacheHierarchy uniqueName="[Measures].[__No measures defined]" caption="__No measures defined" measure="1" displayFolder="" count="0" hidden="1"/>
    <cacheHierarchy uniqueName="[Measures].[Soma de VALOR]" caption="Soma de VALOR" measure="1" displayFolder="" measureGroup="Intervalo" count="0" oneField="1" hidden="1">
      <fieldsUsage count="1">
        <fieldUsage x="0"/>
      </fieldsUsage>
      <extLst>
        <ext xmlns:x15="http://schemas.microsoft.com/office/spreadsheetml/2010/11/main" uri="{B97F6D7D-B522-45F9-BDA1-12C45D357490}">
          <x15:cacheHierarchy aggregatedColumn="3"/>
        </ext>
      </extLst>
    </cacheHierarchy>
  </cacheHierarchies>
  <kpis count="0"/>
  <dimensions count="2">
    <dimension name="Intervalo" uniqueName="[Intervalo]" caption="Intervalo"/>
    <dimension measure="1" name="Measures" uniqueName="[Measures]" caption="Measures"/>
  </dimensions>
  <measureGroups count="1">
    <measureGroup name="Intervalo" caption="Intervalo"/>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
  <r>
    <x v="0"/>
    <x v="0"/>
    <x v="0"/>
    <n v="1.5"/>
    <m/>
  </r>
  <r>
    <x v="0"/>
    <x v="0"/>
    <x v="1"/>
    <n v="1"/>
    <m/>
  </r>
  <r>
    <x v="0"/>
    <x v="0"/>
    <x v="2"/>
    <n v="0.5"/>
    <m/>
  </r>
  <r>
    <x v="0"/>
    <x v="0"/>
    <x v="3"/>
    <n v="0.1"/>
    <m/>
  </r>
  <r>
    <x v="0"/>
    <x v="0"/>
    <x v="4"/>
    <n v="0.25"/>
    <m/>
  </r>
  <r>
    <x v="0"/>
    <x v="0"/>
    <x v="5"/>
    <n v="0"/>
    <m/>
  </r>
  <r>
    <x v="0"/>
    <x v="1"/>
    <x v="6"/>
    <n v="1"/>
    <m/>
  </r>
  <r>
    <x v="0"/>
    <x v="1"/>
    <x v="7"/>
    <n v="0.5"/>
    <m/>
  </r>
  <r>
    <x v="0"/>
    <x v="1"/>
    <x v="3"/>
    <n v="0.1"/>
    <m/>
  </r>
  <r>
    <x v="0"/>
    <x v="1"/>
    <x v="8"/>
    <n v="0.25"/>
    <m/>
  </r>
  <r>
    <x v="0"/>
    <x v="1"/>
    <x v="5"/>
    <n v="0"/>
    <m/>
  </r>
  <r>
    <x v="0"/>
    <x v="2"/>
    <x v="9"/>
    <n v="0.1"/>
    <m/>
  </r>
  <r>
    <x v="0"/>
    <x v="3"/>
    <x v="9"/>
    <n v="1"/>
    <m/>
  </r>
  <r>
    <x v="1"/>
    <x v="4"/>
    <x v="10"/>
    <m/>
    <m/>
  </r>
  <r>
    <x v="2"/>
    <x v="4"/>
    <x v="1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CA70C2E-0E73-4FA3-9DFB-893089FF50F3}" name="Tabela dinâmica5" cacheId="1" applyNumberFormats="0" applyBorderFormats="0" applyFontFormats="0" applyPatternFormats="0" applyAlignmentFormats="0" applyWidthHeightFormats="1" dataCaption="Valores" updatedVersion="6" minRefreshableVersion="3" useAutoFormatting="1" subtotalHiddenItems="1" itemPrintTitles="1" createdVersion="6" indent="0" outline="1" outlineData="1" multipleFieldFilters="0">
  <location ref="A3:F6" firstHeaderRow="1" firstDataRow="2" firstDataCol="1" rowPageCount="1" colPageCount="1"/>
  <pivotFields count="4">
    <pivotField dataField="1" subtotalTop="0" showAll="0" defaultSubtotal="0"/>
    <pivotField axis="axisPage" allDrilled="1" showAll="0" dataSourceSort="1" defaultAttributeDrillState="1">
      <items count="1">
        <item t="default"/>
      </items>
    </pivotField>
    <pivotField axis="axisCol" allDrilled="1" showAll="0" dataSourceSort="1" defaultAttributeDrillState="1">
      <items count="5">
        <item s="1" x="0"/>
        <item s="1" x="1"/>
        <item s="1" x="2"/>
        <item s="1" x="3"/>
        <item t="default"/>
      </items>
    </pivotField>
    <pivotField axis="axisRow" allDrilled="1" subtotalTop="0" showAll="0" dataSourceSort="1" defaultSubtotal="0" defaultAttributeDrillState="1">
      <items count="1">
        <item x="0"/>
      </items>
    </pivotField>
  </pivotFields>
  <rowFields count="1">
    <field x="3"/>
  </rowFields>
  <rowItems count="2">
    <i>
      <x/>
    </i>
    <i t="grand">
      <x/>
    </i>
  </rowItems>
  <colFields count="1">
    <field x="2"/>
  </colFields>
  <colItems count="5">
    <i>
      <x/>
    </i>
    <i>
      <x v="1"/>
    </i>
    <i>
      <x v="2"/>
    </i>
    <i>
      <x v="3"/>
    </i>
    <i t="grand">
      <x/>
    </i>
  </colItems>
  <pageFields count="1">
    <pageField fld="1" hier="2" name="[Intervalo].[Escolha].[All]" cap="All"/>
  </pageFields>
  <dataFields count="1">
    <dataField name="Soma de VALOR" fld="0" baseField="0" baseItem="0"/>
  </dataFields>
  <pivotHierarchies count="8">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0" showLastColumn="1"/>
  <rowHierarchiesUsage count="1">
    <rowHierarchyUsage hierarchyUsage="4"/>
  </rowHierarchiesUsage>
  <colHierarchiesUsage count="1">
    <colHierarchyUsage hierarchyUsage="1"/>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lanilha4!$A:$E">
        <x15:activeTabTopLevelEntity name="[Intervalo]"/>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4F8CBBB-3534-4FF7-AEAE-9E760554A083}" name="Tabela dinâ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44" firstHeaderRow="1" firstDataRow="1" firstDataCol="1"/>
  <pivotFields count="5">
    <pivotField axis="axisRow" showAll="0">
      <items count="4">
        <item x="0"/>
        <item x="1"/>
        <item x="2"/>
        <item t="default"/>
      </items>
    </pivotField>
    <pivotField axis="axisRow" showAll="0">
      <items count="6">
        <item x="2"/>
        <item x="1"/>
        <item x="0"/>
        <item x="3"/>
        <item x="4"/>
        <item t="default"/>
      </items>
    </pivotField>
    <pivotField axis="axisRow" showAll="0">
      <items count="12">
        <item x="9"/>
        <item x="3"/>
        <item x="5"/>
        <item x="8"/>
        <item x="4"/>
        <item x="2"/>
        <item x="1"/>
        <item x="0"/>
        <item x="7"/>
        <item x="6"/>
        <item x="10"/>
        <item t="default"/>
      </items>
    </pivotField>
    <pivotField dataField="1" showAll="0"/>
    <pivotField showAll="0"/>
  </pivotFields>
  <rowFields count="3">
    <field x="2"/>
    <field x="1"/>
    <field x="0"/>
  </rowFields>
  <rowItems count="41">
    <i>
      <x/>
    </i>
    <i r="1">
      <x/>
    </i>
    <i r="2">
      <x/>
    </i>
    <i r="1">
      <x v="3"/>
    </i>
    <i r="2">
      <x/>
    </i>
    <i>
      <x v="1"/>
    </i>
    <i r="1">
      <x v="1"/>
    </i>
    <i r="2">
      <x/>
    </i>
    <i r="1">
      <x v="2"/>
    </i>
    <i r="2">
      <x/>
    </i>
    <i>
      <x v="2"/>
    </i>
    <i r="1">
      <x v="1"/>
    </i>
    <i r="2">
      <x/>
    </i>
    <i r="1">
      <x v="2"/>
    </i>
    <i r="2">
      <x/>
    </i>
    <i>
      <x v="3"/>
    </i>
    <i r="1">
      <x v="1"/>
    </i>
    <i r="2">
      <x/>
    </i>
    <i>
      <x v="4"/>
    </i>
    <i r="1">
      <x v="2"/>
    </i>
    <i r="2">
      <x/>
    </i>
    <i>
      <x v="5"/>
    </i>
    <i r="1">
      <x v="2"/>
    </i>
    <i r="2">
      <x/>
    </i>
    <i>
      <x v="6"/>
    </i>
    <i r="1">
      <x v="2"/>
    </i>
    <i r="2">
      <x/>
    </i>
    <i>
      <x v="7"/>
    </i>
    <i r="1">
      <x v="2"/>
    </i>
    <i r="2">
      <x/>
    </i>
    <i>
      <x v="8"/>
    </i>
    <i r="1">
      <x v="1"/>
    </i>
    <i r="2">
      <x/>
    </i>
    <i>
      <x v="9"/>
    </i>
    <i r="1">
      <x v="1"/>
    </i>
    <i r="2">
      <x/>
    </i>
    <i>
      <x v="10"/>
    </i>
    <i r="1">
      <x v="4"/>
    </i>
    <i r="2">
      <x v="1"/>
    </i>
    <i r="2">
      <x v="2"/>
    </i>
    <i t="grand">
      <x/>
    </i>
  </rowItems>
  <colItems count="1">
    <i/>
  </colItems>
  <dataFields count="1">
    <dataField name="Soma de VALOR"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4FA11E8-8440-49D6-9D2B-553EA5705E00}" name="Tabela3" displayName="Tabela3" ref="A1:D7" totalsRowShown="0" headerRowDxfId="14">
  <autoFilter ref="A1:D7" xr:uid="{2244880E-B13F-4EDE-9901-F15B273727C9}"/>
  <tableColumns count="4">
    <tableColumn id="1" xr3:uid="{094AE81C-245D-4D58-885E-03D67348780B}" name="ITEM" dataDxfId="13"/>
    <tableColumn id="2" xr3:uid="{0ED13FA6-F1F4-4A04-932A-989FDD1FCE5F}" name="Criterio" dataDxfId="12"/>
    <tableColumn id="3" xr3:uid="{D520C1B3-8FCC-475B-8A1C-ED534FC9A292}" name="Escolha"/>
    <tableColumn id="4" xr3:uid="{07FCDC12-3E8B-4621-8AAF-C151D27D4E64}" name="VALOR " dataDxfId="1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74EA15-60F8-47C4-92B5-695E60120CB6}" name="Tabela6" displayName="Tabela6" ref="A8:D13" totalsRowShown="0" headerRowDxfId="10" dataDxfId="9" tableBorderDxfId="8">
  <autoFilter ref="A8:D13" xr:uid="{D19CD462-CBEE-418B-B630-2D0984FE0E31}"/>
  <tableColumns count="4">
    <tableColumn id="1" xr3:uid="{A77F6344-8178-416F-A0FA-F31E947E5C11}" name="ITEM   " dataDxfId="7"/>
    <tableColumn id="2" xr3:uid="{5512B1BE-C273-47FB-9677-88712B1C16C7}" name="Criterio " dataDxfId="6"/>
    <tableColumn id="3" xr3:uid="{AA9CCBCB-8C75-4A1E-B2DC-8D9FF035E1E6}" name="Escolha " dataDxfId="5"/>
    <tableColumn id="4" xr3:uid="{B1373DE9-B89C-4A7D-9FC7-EE65D5317CAA}" name="VALOR" dataDxfId="4"/>
  </tableColumns>
  <tableStyleInfo name="TableStyleLight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061FFA0-0F00-4D37-A9C5-6C1388B2B4E5}" name="Tabela7" displayName="Tabela7" ref="A16:D21" totalsRowShown="0" headerRowDxfId="3">
  <autoFilter ref="A16:D21" xr:uid="{490683E0-F634-4CA2-B3DF-F68CD0A5DD2A}"/>
  <tableColumns count="4">
    <tableColumn id="1" xr3:uid="{5676D2F5-6D5C-4B25-8B4A-CD0108329266}" name="ITEM   " dataDxfId="2"/>
    <tableColumn id="2" xr3:uid="{64946D29-B1FE-41FA-AE5A-FF46538A6E50}" name="Criterio " dataDxfId="1"/>
    <tableColumn id="3" xr3:uid="{2EDF15FF-C497-4C33-965E-0737469CE7BA}" name="Escolha "/>
    <tableColumn id="4" xr3:uid="{8EE81384-2648-4EB9-8BE6-64FAD7F09091}" name="VALOR" dataDxfId="0"/>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87CBAF-A897-44B2-AF64-85598BBF06C2}" name="Tabela1" displayName="Tabela1" ref="D10:D11" insertRow="1" totalsRowShown="0">
  <autoFilter ref="D10:D11" xr:uid="{05B725A5-74CF-4A35-95E4-C6BE27F3A933}"/>
  <tableColumns count="1">
    <tableColumn id="1" xr3:uid="{14C8558B-2BE4-4375-8CE9-850B983CBC7B}" name="Coluna1"/>
  </tableColumns>
  <tableStyleInfo name="TableStyleMedium15"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806F2-FF4A-4CF4-A7AD-93AB3A643E3F}">
  <sheetPr codeName="Planilha1"/>
  <dimension ref="A1:I49"/>
  <sheetViews>
    <sheetView tabSelected="1" zoomScale="110" zoomScaleNormal="110" workbookViewId="0">
      <selection activeCell="C7" sqref="C7"/>
    </sheetView>
  </sheetViews>
  <sheetFormatPr defaultRowHeight="15.6" x14ac:dyDescent="0.3"/>
  <cols>
    <col min="1" max="1" width="9" style="69" customWidth="1"/>
    <col min="2" max="2" width="9.21875" style="69" customWidth="1"/>
    <col min="3" max="3" width="96" style="60" customWidth="1"/>
    <col min="4" max="4" width="6.77734375" style="75" hidden="1" customWidth="1"/>
    <col min="5" max="5" width="11.5546875" style="105" customWidth="1"/>
    <col min="6" max="7" width="18.33203125" style="61" customWidth="1"/>
    <col min="8" max="8" width="19.88671875" style="61" customWidth="1"/>
    <col min="9" max="9" width="22.109375" style="61" hidden="1" customWidth="1"/>
    <col min="10" max="10" width="19.5546875" style="61" customWidth="1"/>
    <col min="11" max="15" width="18.44140625" style="61" customWidth="1"/>
    <col min="16" max="16" width="18.33203125" style="61" customWidth="1"/>
    <col min="17" max="17" width="18.5546875" style="61" customWidth="1"/>
    <col min="18" max="18" width="18.33203125" style="61" customWidth="1"/>
    <col min="19" max="19" width="18.109375" style="61" customWidth="1"/>
    <col min="20" max="20" width="18.5546875" style="61" customWidth="1"/>
    <col min="21" max="21" width="18.44140625" style="61" customWidth="1"/>
    <col min="22" max="22" width="18.109375" style="61" customWidth="1"/>
    <col min="23" max="23" width="18" style="61" customWidth="1"/>
    <col min="24" max="24" width="18.44140625" style="61" customWidth="1"/>
    <col min="25" max="25" width="18.109375" style="61" customWidth="1"/>
    <col min="26" max="26" width="18.5546875" style="61" customWidth="1"/>
    <col min="27" max="16384" width="8.88671875" style="61"/>
  </cols>
  <sheetData>
    <row r="1" spans="1:8" ht="18" x14ac:dyDescent="0.35">
      <c r="A1" s="82" t="s">
        <v>53</v>
      </c>
      <c r="B1" s="83" t="s">
        <v>54</v>
      </c>
      <c r="C1" s="55"/>
      <c r="D1" s="70" t="s">
        <v>18</v>
      </c>
      <c r="E1" s="81" t="s">
        <v>96</v>
      </c>
      <c r="F1" s="103" t="s">
        <v>97</v>
      </c>
      <c r="G1" s="103"/>
      <c r="H1" s="104"/>
    </row>
    <row r="2" spans="1:8" ht="15.6" customHeight="1" x14ac:dyDescent="0.35">
      <c r="A2" s="109">
        <v>1</v>
      </c>
      <c r="B2" s="76" t="s">
        <v>104</v>
      </c>
      <c r="C2" s="56"/>
      <c r="D2" s="71">
        <v>2</v>
      </c>
      <c r="E2" s="62">
        <f>IF(D2=1,1.5, IF(D2=2,1, IF(D2=3,0.5, IF(D2=4,0.1, IF(D2=5,0.25, IF(D2=6,0))))))</f>
        <v>1</v>
      </c>
      <c r="F2" s="103" t="s">
        <v>120</v>
      </c>
      <c r="G2" s="103"/>
      <c r="H2" s="104"/>
    </row>
    <row r="3" spans="1:8" ht="15.6" customHeight="1" x14ac:dyDescent="0.3">
      <c r="A3" s="109"/>
      <c r="B3" s="76" t="s">
        <v>113</v>
      </c>
      <c r="C3" s="56"/>
      <c r="D3" s="71">
        <v>1</v>
      </c>
      <c r="E3" s="62">
        <f>IF(D3=1,1, IF(D3=2,0.5,IF(D3=3,0.1,IF(D3=4,0.25,IF(D3=5,0)))))</f>
        <v>1</v>
      </c>
      <c r="F3" s="106" t="s">
        <v>121</v>
      </c>
      <c r="G3" s="63"/>
      <c r="H3" s="87"/>
    </row>
    <row r="4" spans="1:8" ht="15.6" customHeight="1" x14ac:dyDescent="0.3">
      <c r="A4" s="109"/>
      <c r="B4" s="101" t="s">
        <v>52</v>
      </c>
      <c r="C4" s="56"/>
      <c r="D4" s="71" t="b">
        <v>0</v>
      </c>
      <c r="E4" s="62">
        <f>IF(E2+E3&gt;0,0,0.1)</f>
        <v>0</v>
      </c>
      <c r="G4" s="63"/>
      <c r="H4" s="87"/>
    </row>
    <row r="5" spans="1:8" ht="15.6" customHeight="1" x14ac:dyDescent="0.3">
      <c r="A5" s="109"/>
      <c r="B5" s="101" t="s">
        <v>109</v>
      </c>
      <c r="C5" s="56"/>
      <c r="D5" s="71">
        <v>1</v>
      </c>
      <c r="E5" s="62">
        <f>IF(D5=1,1,IF(D5=2,0.5,IF(D5=3,0)))</f>
        <v>1</v>
      </c>
      <c r="H5" s="87"/>
    </row>
    <row r="6" spans="1:8" s="65" customFormat="1" x14ac:dyDescent="0.3">
      <c r="A6" s="113" t="s">
        <v>51</v>
      </c>
      <c r="B6" s="113"/>
      <c r="C6" s="57"/>
      <c r="D6" s="72"/>
      <c r="E6" s="64">
        <f>IF(SUM(E2:E5)&gt;3,3,SUM(E2:E5))</f>
        <v>3</v>
      </c>
      <c r="G6" s="61"/>
    </row>
    <row r="7" spans="1:8" ht="15" customHeight="1" x14ac:dyDescent="0.3">
      <c r="A7" s="80">
        <v>2</v>
      </c>
      <c r="B7" s="100" t="s">
        <v>114</v>
      </c>
      <c r="C7" s="56"/>
      <c r="D7" s="71">
        <v>1</v>
      </c>
      <c r="E7" s="62">
        <f>IF(D7=1,1,IF(D7=2,0.5,IF(D7=3,0.5,IF(D7=4,0.5,IF(D7=5,0.25)))))</f>
        <v>1</v>
      </c>
    </row>
    <row r="8" spans="1:8" s="63" customFormat="1" ht="13.8" customHeight="1" x14ac:dyDescent="0.3">
      <c r="A8" s="107" t="s">
        <v>55</v>
      </c>
      <c r="B8" s="107"/>
      <c r="C8" s="58"/>
      <c r="D8" s="73"/>
      <c r="E8" s="66">
        <f>E7</f>
        <v>1</v>
      </c>
    </row>
    <row r="9" spans="1:8" s="63" customFormat="1" ht="15" customHeight="1" x14ac:dyDescent="0.3">
      <c r="A9" s="110">
        <v>3</v>
      </c>
      <c r="B9" s="76" t="s">
        <v>56</v>
      </c>
      <c r="C9" s="56"/>
      <c r="D9" s="71" t="b">
        <v>0</v>
      </c>
      <c r="E9" s="62">
        <f>IF(D9,1,0)</f>
        <v>0</v>
      </c>
    </row>
    <row r="10" spans="1:8" s="63" customFormat="1" ht="15" customHeight="1" x14ac:dyDescent="0.3">
      <c r="A10" s="111"/>
      <c r="B10" s="76" t="s">
        <v>57</v>
      </c>
      <c r="C10" s="56"/>
      <c r="D10" s="71" t="b">
        <v>0</v>
      </c>
      <c r="E10" s="62">
        <f>IF(D10,1,0)</f>
        <v>0</v>
      </c>
    </row>
    <row r="11" spans="1:8" s="63" customFormat="1" ht="15" customHeight="1" x14ac:dyDescent="0.3">
      <c r="A11" s="112"/>
      <c r="B11" s="76" t="s">
        <v>58</v>
      </c>
      <c r="C11" s="56"/>
      <c r="D11" s="71" t="b">
        <v>0</v>
      </c>
      <c r="E11" s="62">
        <f>IF(D11,1,0)</f>
        <v>0</v>
      </c>
    </row>
    <row r="12" spans="1:8" s="63" customFormat="1" x14ac:dyDescent="0.3">
      <c r="A12" s="107" t="s">
        <v>59</v>
      </c>
      <c r="B12" s="107"/>
      <c r="C12" s="58"/>
      <c r="D12" s="73"/>
      <c r="E12" s="66">
        <f>IF(SUM(E9:E11)&gt;2.5,2.5,SUM(E9:E11))</f>
        <v>0</v>
      </c>
    </row>
    <row r="13" spans="1:8" x14ac:dyDescent="0.3">
      <c r="A13" s="110">
        <v>4</v>
      </c>
      <c r="B13" s="76" t="s">
        <v>60</v>
      </c>
      <c r="C13" s="56"/>
      <c r="D13" s="71" t="b">
        <v>0</v>
      </c>
      <c r="E13" s="62">
        <f>IF(D13,0.5,0)</f>
        <v>0</v>
      </c>
    </row>
    <row r="14" spans="1:8" x14ac:dyDescent="0.3">
      <c r="A14" s="111"/>
      <c r="B14" s="76" t="s">
        <v>61</v>
      </c>
      <c r="C14" s="56"/>
      <c r="D14" s="71" t="b">
        <v>0</v>
      </c>
      <c r="E14" s="62">
        <f>IF(D14,0.5,0)</f>
        <v>0</v>
      </c>
    </row>
    <row r="15" spans="1:8" ht="27.6" customHeight="1" x14ac:dyDescent="0.3">
      <c r="A15" s="111"/>
      <c r="B15" s="76" t="s">
        <v>62</v>
      </c>
      <c r="C15" s="56"/>
      <c r="D15" s="71" t="b">
        <v>0</v>
      </c>
      <c r="E15" s="62">
        <f>IF(D15,0.5,0)</f>
        <v>0</v>
      </c>
    </row>
    <row r="16" spans="1:8" x14ac:dyDescent="0.3">
      <c r="A16" s="112"/>
      <c r="B16" s="76" t="s">
        <v>63</v>
      </c>
      <c r="C16" s="56"/>
      <c r="D16" s="71" t="b">
        <v>0</v>
      </c>
      <c r="E16" s="62">
        <f>IF(D16,0.5,0)</f>
        <v>0</v>
      </c>
    </row>
    <row r="17" spans="1:5" s="63" customFormat="1" x14ac:dyDescent="0.3">
      <c r="A17" s="107" t="s">
        <v>64</v>
      </c>
      <c r="B17" s="107"/>
      <c r="C17" s="58"/>
      <c r="D17" s="73"/>
      <c r="E17" s="66">
        <f>IF(SUM(E13:E16)&gt;1.5,1.5,SUM(E13:E16))</f>
        <v>0</v>
      </c>
    </row>
    <row r="18" spans="1:5" x14ac:dyDescent="0.3">
      <c r="A18" s="110" t="str">
        <f t="shared" ref="A18" si="0">LEFT(B18,1)</f>
        <v>5</v>
      </c>
      <c r="B18" s="76" t="s">
        <v>65</v>
      </c>
      <c r="C18" s="56"/>
      <c r="D18" s="71" t="b">
        <v>0</v>
      </c>
      <c r="E18" s="62">
        <f>IF(D18,0.5,0)</f>
        <v>0</v>
      </c>
    </row>
    <row r="19" spans="1:5" x14ac:dyDescent="0.3">
      <c r="A19" s="111"/>
      <c r="B19" s="76" t="s">
        <v>66</v>
      </c>
      <c r="C19" s="56"/>
      <c r="D19" s="71" t="b">
        <v>0</v>
      </c>
      <c r="E19" s="62">
        <f>IF(D19,0.5,0)</f>
        <v>0</v>
      </c>
    </row>
    <row r="20" spans="1:5" x14ac:dyDescent="0.3">
      <c r="A20" s="111"/>
      <c r="B20" s="76" t="s">
        <v>67</v>
      </c>
      <c r="C20" s="56"/>
      <c r="D20" s="71" t="b">
        <v>0</v>
      </c>
      <c r="E20" s="62">
        <f>IF(D20,0.5,0)</f>
        <v>0</v>
      </c>
    </row>
    <row r="21" spans="1:5" x14ac:dyDescent="0.3">
      <c r="A21" s="112"/>
      <c r="B21" s="76" t="s">
        <v>68</v>
      </c>
      <c r="C21" s="56"/>
      <c r="D21" s="71" t="b">
        <v>0</v>
      </c>
      <c r="E21" s="62">
        <f>IF(D21,0.5,0)</f>
        <v>0</v>
      </c>
    </row>
    <row r="22" spans="1:5" x14ac:dyDescent="0.3">
      <c r="A22" s="107" t="s">
        <v>69</v>
      </c>
      <c r="B22" s="107"/>
      <c r="C22" s="58"/>
      <c r="D22" s="73"/>
      <c r="E22" s="66">
        <f>IF(SUM(E18:E21)&gt;0.5,0.5,SUM(E18:E21))</f>
        <v>0</v>
      </c>
    </row>
    <row r="23" spans="1:5" x14ac:dyDescent="0.3">
      <c r="A23" s="110" t="str">
        <f t="shared" ref="A23" si="1">LEFT(B23,1)</f>
        <v>6</v>
      </c>
      <c r="B23" s="76" t="s">
        <v>70</v>
      </c>
      <c r="C23" s="56"/>
      <c r="D23" s="71" t="b">
        <v>0</v>
      </c>
      <c r="E23" s="62">
        <f>IF(D23,0.3,0)</f>
        <v>0</v>
      </c>
    </row>
    <row r="24" spans="1:5" x14ac:dyDescent="0.3">
      <c r="A24" s="111"/>
      <c r="B24" s="76" t="s">
        <v>71</v>
      </c>
      <c r="C24" s="56"/>
      <c r="D24" s="71" t="b">
        <v>0</v>
      </c>
      <c r="E24" s="62">
        <f>IF(D24,0.3,0)</f>
        <v>0</v>
      </c>
    </row>
    <row r="25" spans="1:5" x14ac:dyDescent="0.3">
      <c r="A25" s="111"/>
      <c r="B25" s="76" t="s">
        <v>72</v>
      </c>
      <c r="C25" s="56"/>
      <c r="D25" s="71" t="b">
        <v>0</v>
      </c>
      <c r="E25" s="62">
        <f>IF(D25,0.5,0)</f>
        <v>0</v>
      </c>
    </row>
    <row r="26" spans="1:5" x14ac:dyDescent="0.3">
      <c r="A26" s="112"/>
      <c r="B26" s="76" t="s">
        <v>73</v>
      </c>
      <c r="C26" s="56"/>
      <c r="D26" s="71" t="b">
        <v>0</v>
      </c>
      <c r="E26" s="62">
        <f>IF(D26,0.5,0)</f>
        <v>0</v>
      </c>
    </row>
    <row r="27" spans="1:5" x14ac:dyDescent="0.3">
      <c r="A27" s="107" t="s">
        <v>74</v>
      </c>
      <c r="B27" s="107"/>
      <c r="C27" s="58"/>
      <c r="D27" s="73"/>
      <c r="E27" s="66">
        <f>IF(SUM(E23:E26)&gt;1.5,1.5,SUM(E23:E26))</f>
        <v>0</v>
      </c>
    </row>
    <row r="28" spans="1:5" x14ac:dyDescent="0.3">
      <c r="A28" s="110" t="str">
        <f t="shared" ref="A28" si="2">LEFT(B28,1)</f>
        <v>7</v>
      </c>
      <c r="B28" s="76" t="s">
        <v>75</v>
      </c>
      <c r="C28" s="56"/>
      <c r="D28" s="71" t="b">
        <v>0</v>
      </c>
      <c r="E28" s="62">
        <f>IF(D28,0.3,0)</f>
        <v>0</v>
      </c>
    </row>
    <row r="29" spans="1:5" x14ac:dyDescent="0.3">
      <c r="A29" s="111"/>
      <c r="B29" s="76" t="s">
        <v>76</v>
      </c>
      <c r="C29" s="56"/>
      <c r="D29" s="71" t="b">
        <v>0</v>
      </c>
      <c r="E29" s="62">
        <f>IF(D29,0.25,0)</f>
        <v>0</v>
      </c>
    </row>
    <row r="30" spans="1:5" ht="26.4" customHeight="1" x14ac:dyDescent="0.3">
      <c r="A30" s="111"/>
      <c r="B30" s="76" t="s">
        <v>77</v>
      </c>
      <c r="C30" s="56"/>
      <c r="D30" s="71" t="b">
        <v>0</v>
      </c>
      <c r="E30" s="62">
        <f>IF(D30,0.25,0)</f>
        <v>0</v>
      </c>
    </row>
    <row r="31" spans="1:5" x14ac:dyDescent="0.3">
      <c r="A31" s="112"/>
      <c r="B31" s="76" t="s">
        <v>78</v>
      </c>
      <c r="C31" s="56"/>
      <c r="D31" s="71" t="b">
        <v>0</v>
      </c>
      <c r="E31" s="62">
        <f>IF(D31,0.3,0)</f>
        <v>0</v>
      </c>
    </row>
    <row r="32" spans="1:5" x14ac:dyDescent="0.3">
      <c r="A32" s="107" t="s">
        <v>79</v>
      </c>
      <c r="B32" s="107"/>
      <c r="C32" s="58"/>
      <c r="D32" s="73"/>
      <c r="E32" s="66">
        <f>IF(SUM(E28:E31)&gt;1,1,SUM(E28:E31))</f>
        <v>0</v>
      </c>
    </row>
    <row r="33" spans="1:5" x14ac:dyDescent="0.3">
      <c r="A33" s="110" t="str">
        <f t="shared" ref="A33" si="3">LEFT(B33,1)</f>
        <v>8</v>
      </c>
      <c r="B33" s="76" t="s">
        <v>81</v>
      </c>
      <c r="C33" s="56"/>
      <c r="D33" s="71" t="b">
        <v>0</v>
      </c>
      <c r="E33" s="62">
        <f>IF(D33,0.5,0)</f>
        <v>0</v>
      </c>
    </row>
    <row r="34" spans="1:5" x14ac:dyDescent="0.3">
      <c r="A34" s="111"/>
      <c r="B34" s="76" t="s">
        <v>82</v>
      </c>
      <c r="C34" s="56"/>
      <c r="D34" s="71" t="b">
        <v>0</v>
      </c>
      <c r="E34" s="62">
        <f>IF(D34,0.5,0)</f>
        <v>0</v>
      </c>
    </row>
    <row r="35" spans="1:5" ht="38.4" customHeight="1" x14ac:dyDescent="0.3">
      <c r="A35" s="111"/>
      <c r="B35" s="76" t="s">
        <v>83</v>
      </c>
      <c r="C35" s="56"/>
      <c r="D35" s="71" t="b">
        <v>0</v>
      </c>
      <c r="E35" s="62">
        <f>IF(D35,0.5,0)</f>
        <v>0</v>
      </c>
    </row>
    <row r="36" spans="1:5" ht="43.8" customHeight="1" x14ac:dyDescent="0.3">
      <c r="A36" s="112"/>
      <c r="B36" s="76" t="s">
        <v>84</v>
      </c>
      <c r="C36" s="56"/>
      <c r="D36" s="71" t="b">
        <v>0</v>
      </c>
      <c r="E36" s="62">
        <f>IF(D36,0.8,0)</f>
        <v>0</v>
      </c>
    </row>
    <row r="37" spans="1:5" x14ac:dyDescent="0.3">
      <c r="A37" s="107" t="s">
        <v>91</v>
      </c>
      <c r="B37" s="107"/>
      <c r="C37" s="58"/>
      <c r="D37" s="73"/>
      <c r="E37" s="66">
        <f>IF(SUM(E33:E36)&gt;0.8,0.8,SUM(E33:E36))</f>
        <v>0</v>
      </c>
    </row>
    <row r="38" spans="1:5" x14ac:dyDescent="0.3">
      <c r="A38" s="110" t="str">
        <f t="shared" ref="A38" si="4">LEFT(B38,1)</f>
        <v>9</v>
      </c>
      <c r="B38" s="76" t="s">
        <v>85</v>
      </c>
      <c r="C38" s="56"/>
      <c r="D38" s="71" t="b">
        <v>0</v>
      </c>
      <c r="E38" s="62">
        <f>IF(D38,0.3,0)</f>
        <v>0</v>
      </c>
    </row>
    <row r="39" spans="1:5" x14ac:dyDescent="0.3">
      <c r="A39" s="112"/>
      <c r="B39" s="76" t="s">
        <v>86</v>
      </c>
      <c r="C39" s="56"/>
      <c r="D39" s="71" t="b">
        <v>0</v>
      </c>
      <c r="E39" s="62">
        <f>IF(D39,0.3,0)</f>
        <v>0</v>
      </c>
    </row>
    <row r="40" spans="1:5" x14ac:dyDescent="0.3">
      <c r="A40" s="107" t="s">
        <v>92</v>
      </c>
      <c r="B40" s="107"/>
      <c r="C40" s="58"/>
      <c r="D40" s="73"/>
      <c r="E40" s="66">
        <f>IF(SUM(E38:E39)&gt;0.5,0.5,SUM(E38:E39))</f>
        <v>0</v>
      </c>
    </row>
    <row r="41" spans="1:5" ht="60" customHeight="1" x14ac:dyDescent="0.3">
      <c r="A41" s="76">
        <v>10</v>
      </c>
      <c r="B41" s="76"/>
      <c r="C41" s="56"/>
      <c r="D41" s="71" t="b">
        <v>0</v>
      </c>
      <c r="E41" s="62">
        <f>IF(D41,0.3,0)</f>
        <v>0</v>
      </c>
    </row>
    <row r="42" spans="1:5" x14ac:dyDescent="0.3">
      <c r="A42" s="107" t="s">
        <v>93</v>
      </c>
      <c r="B42" s="107"/>
      <c r="C42" s="58"/>
      <c r="D42" s="73"/>
      <c r="E42" s="66">
        <f>E41</f>
        <v>0</v>
      </c>
    </row>
    <row r="43" spans="1:5" ht="40.200000000000003" customHeight="1" x14ac:dyDescent="0.3">
      <c r="A43" s="110">
        <v>11</v>
      </c>
      <c r="B43" s="76" t="s">
        <v>87</v>
      </c>
      <c r="C43" s="56"/>
      <c r="D43" s="71" t="b">
        <v>0</v>
      </c>
      <c r="E43" s="62">
        <f>IF(D43,0.7,0)</f>
        <v>0</v>
      </c>
    </row>
    <row r="44" spans="1:5" ht="39.6" customHeight="1" x14ac:dyDescent="0.3">
      <c r="A44" s="112"/>
      <c r="B44" s="76" t="s">
        <v>88</v>
      </c>
      <c r="C44" s="56"/>
      <c r="D44" s="71" t="b">
        <v>0</v>
      </c>
      <c r="E44" s="62">
        <f>IF(D44,0.4,0)</f>
        <v>0</v>
      </c>
    </row>
    <row r="45" spans="1:5" x14ac:dyDescent="0.3">
      <c r="A45" s="107" t="s">
        <v>94</v>
      </c>
      <c r="B45" s="107"/>
      <c r="C45" s="58"/>
      <c r="D45" s="73"/>
      <c r="E45" s="66">
        <f>IF(SUM(E43:E44)&gt;1,1,SUM(E43:E44))</f>
        <v>0</v>
      </c>
    </row>
    <row r="46" spans="1:5" x14ac:dyDescent="0.3">
      <c r="A46" s="110">
        <v>12</v>
      </c>
      <c r="B46" s="76" t="s">
        <v>89</v>
      </c>
      <c r="C46" s="56"/>
      <c r="D46" s="71" t="b">
        <v>0</v>
      </c>
      <c r="E46" s="62">
        <f>IF(D46,0.75,0)</f>
        <v>0</v>
      </c>
    </row>
    <row r="47" spans="1:5" ht="63.6" customHeight="1" x14ac:dyDescent="0.3">
      <c r="A47" s="112"/>
      <c r="B47" s="76" t="s">
        <v>90</v>
      </c>
      <c r="C47" s="56"/>
      <c r="D47" s="71" t="b">
        <v>0</v>
      </c>
      <c r="E47" s="62">
        <f>IF(D47,0.5,0)</f>
        <v>0</v>
      </c>
    </row>
    <row r="48" spans="1:5" ht="16.2" thickBot="1" x14ac:dyDescent="0.35">
      <c r="A48" s="108" t="s">
        <v>95</v>
      </c>
      <c r="B48" s="108"/>
      <c r="C48" s="59"/>
      <c r="D48" s="74"/>
      <c r="E48" s="67">
        <f>IF(SUM(E46:E47)&gt;1,1,SUM(E46:E47))</f>
        <v>0</v>
      </c>
    </row>
    <row r="49" spans="1:5" ht="16.2" thickBot="1" x14ac:dyDescent="0.35">
      <c r="A49" s="79" t="s">
        <v>80</v>
      </c>
      <c r="B49" s="99"/>
      <c r="C49" s="77"/>
      <c r="D49" s="78"/>
      <c r="E49" s="68">
        <f>SUM(E6+E8+E17+E12+E22+E27+E22+E32+E37+E40+E42+E45+E48)</f>
        <v>4</v>
      </c>
    </row>
  </sheetData>
  <sheetProtection algorithmName="SHA-512" hashValue="1BGjBh0rxPQ5FCPrKIsozAKgslcRj7uaWf4RcSZ9iOvR9fLzp0PoRh2YXtraoN0s3XKj0mN/p4Yh/EZ0UACFSA==" saltValue="LrKi67tk8tzb5nUbrqfFCg==" spinCount="100000" sheet="1" objects="1" scenarios="1" selectLockedCells="1"/>
  <mergeCells count="22">
    <mergeCell ref="A2:A5"/>
    <mergeCell ref="A13:A16"/>
    <mergeCell ref="A9:A11"/>
    <mergeCell ref="A46:A47"/>
    <mergeCell ref="A43:A44"/>
    <mergeCell ref="A38:A39"/>
    <mergeCell ref="A18:A21"/>
    <mergeCell ref="A23:A26"/>
    <mergeCell ref="A28:A31"/>
    <mergeCell ref="A33:A36"/>
    <mergeCell ref="A32:B32"/>
    <mergeCell ref="A27:B27"/>
    <mergeCell ref="A22:B22"/>
    <mergeCell ref="A17:B17"/>
    <mergeCell ref="A6:B6"/>
    <mergeCell ref="A8:B8"/>
    <mergeCell ref="A12:B12"/>
    <mergeCell ref="A48:B48"/>
    <mergeCell ref="A45:B45"/>
    <mergeCell ref="A42:B42"/>
    <mergeCell ref="A40:B40"/>
    <mergeCell ref="A37:B37"/>
  </mergeCells>
  <conditionalFormatting sqref="B2:B3">
    <cfRule type="expression" dxfId="50" priority="106">
      <formula>AND($E2="",$F2="")</formula>
    </cfRule>
  </conditionalFormatting>
  <conditionalFormatting sqref="B2:B3">
    <cfRule type="expression" dxfId="49" priority="107">
      <formula>$G2="x"</formula>
    </cfRule>
  </conditionalFormatting>
  <conditionalFormatting sqref="B2:B3">
    <cfRule type="expression" dxfId="48" priority="108">
      <formula>$E2="x"</formula>
    </cfRule>
  </conditionalFormatting>
  <conditionalFormatting sqref="B9:B10">
    <cfRule type="expression" dxfId="47" priority="103">
      <formula>AND($E9="",$F9="")</formula>
    </cfRule>
  </conditionalFormatting>
  <conditionalFormatting sqref="B9:B10">
    <cfRule type="expression" dxfId="46" priority="104">
      <formula>$G9="x"</formula>
    </cfRule>
  </conditionalFormatting>
  <conditionalFormatting sqref="B9:B10">
    <cfRule type="expression" dxfId="45" priority="105">
      <formula>$E9="x"</formula>
    </cfRule>
  </conditionalFormatting>
  <conditionalFormatting sqref="B11">
    <cfRule type="expression" dxfId="44" priority="97">
      <formula>AND($E11="",$F11="")</formula>
    </cfRule>
  </conditionalFormatting>
  <conditionalFormatting sqref="B11">
    <cfRule type="expression" dxfId="43" priority="98">
      <formula>$G11="x"</formula>
    </cfRule>
  </conditionalFormatting>
  <conditionalFormatting sqref="B11">
    <cfRule type="expression" dxfId="42" priority="99">
      <formula>$E11="x"</formula>
    </cfRule>
  </conditionalFormatting>
  <conditionalFormatting sqref="B13:B16">
    <cfRule type="expression" dxfId="41" priority="19">
      <formula>AND($E13="",$F13="")</formula>
    </cfRule>
  </conditionalFormatting>
  <conditionalFormatting sqref="B13:B16">
    <cfRule type="expression" dxfId="40" priority="20">
      <formula>$G13="x"</formula>
    </cfRule>
  </conditionalFormatting>
  <conditionalFormatting sqref="B13:B16">
    <cfRule type="expression" dxfId="39" priority="21">
      <formula>$E13="x"</formula>
    </cfRule>
  </conditionalFormatting>
  <pageMargins left="0.7" right="0.7" top="0.75" bottom="0.75" header="0.3" footer="0.3"/>
  <pageSetup paperSize="9" orientation="portrait" r:id="rId1"/>
  <ignoredErrors>
    <ignoredError sqref="E6 E17 E22 E40"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locked="0" defaultSize="0" autoFill="0" autoLine="0" autoPict="0">
                <anchor moveWithCells="1">
                  <from>
                    <xdr:col>1</xdr:col>
                    <xdr:colOff>617220</xdr:colOff>
                    <xdr:row>2</xdr:row>
                    <xdr:rowOff>152400</xdr:rowOff>
                  </from>
                  <to>
                    <xdr:col>2</xdr:col>
                    <xdr:colOff>3291840</xdr:colOff>
                    <xdr:row>4</xdr:row>
                    <xdr:rowOff>38100</xdr:rowOff>
                  </to>
                </anchor>
              </controlPr>
            </control>
          </mc:Choice>
        </mc:AlternateContent>
        <mc:AlternateContent xmlns:mc="http://schemas.openxmlformats.org/markup-compatibility/2006">
          <mc:Choice Requires="x14">
            <control shapeId="1047" r:id="rId5" name="Check Box 23">
              <controlPr locked="0" defaultSize="0" autoFill="0" autoLine="0" autoPict="0">
                <anchor moveWithCells="1">
                  <from>
                    <xdr:col>2</xdr:col>
                    <xdr:colOff>0</xdr:colOff>
                    <xdr:row>7</xdr:row>
                    <xdr:rowOff>137160</xdr:rowOff>
                  </from>
                  <to>
                    <xdr:col>2</xdr:col>
                    <xdr:colOff>3322320</xdr:colOff>
                    <xdr:row>9</xdr:row>
                    <xdr:rowOff>22860</xdr:rowOff>
                  </to>
                </anchor>
              </controlPr>
            </control>
          </mc:Choice>
        </mc:AlternateContent>
        <mc:AlternateContent xmlns:mc="http://schemas.openxmlformats.org/markup-compatibility/2006">
          <mc:Choice Requires="x14">
            <control shapeId="1091" r:id="rId6" name="Check Box 67">
              <controlPr locked="0" defaultSize="0" autoFill="0" autoLine="0" autoPict="0">
                <anchor moveWithCells="1">
                  <from>
                    <xdr:col>2</xdr:col>
                    <xdr:colOff>0</xdr:colOff>
                    <xdr:row>9</xdr:row>
                    <xdr:rowOff>121920</xdr:rowOff>
                  </from>
                  <to>
                    <xdr:col>2</xdr:col>
                    <xdr:colOff>3299460</xdr:colOff>
                    <xdr:row>11</xdr:row>
                    <xdr:rowOff>53340</xdr:rowOff>
                  </to>
                </anchor>
              </controlPr>
            </control>
          </mc:Choice>
        </mc:AlternateContent>
        <mc:AlternateContent xmlns:mc="http://schemas.openxmlformats.org/markup-compatibility/2006">
          <mc:Choice Requires="x14">
            <control shapeId="1128" r:id="rId7" name="Check Box 104">
              <controlPr locked="0" defaultSize="0" autoFill="0" autoLine="0" autoPict="0">
                <anchor moveWithCells="1">
                  <from>
                    <xdr:col>1</xdr:col>
                    <xdr:colOff>632460</xdr:colOff>
                    <xdr:row>8</xdr:row>
                    <xdr:rowOff>137160</xdr:rowOff>
                  </from>
                  <to>
                    <xdr:col>2</xdr:col>
                    <xdr:colOff>4892040</xdr:colOff>
                    <xdr:row>10</xdr:row>
                    <xdr:rowOff>38100</xdr:rowOff>
                  </to>
                </anchor>
              </controlPr>
            </control>
          </mc:Choice>
        </mc:AlternateContent>
        <mc:AlternateContent xmlns:mc="http://schemas.openxmlformats.org/markup-compatibility/2006">
          <mc:Choice Requires="x14">
            <control shapeId="1145" r:id="rId8" name="Check Box 121">
              <controlPr locked="0" defaultSize="0" autoFill="0" autoLine="0" autoPict="0">
                <anchor moveWithCells="1">
                  <from>
                    <xdr:col>2</xdr:col>
                    <xdr:colOff>7620</xdr:colOff>
                    <xdr:row>11</xdr:row>
                    <xdr:rowOff>152400</xdr:rowOff>
                  </from>
                  <to>
                    <xdr:col>2</xdr:col>
                    <xdr:colOff>3307080</xdr:colOff>
                    <xdr:row>13</xdr:row>
                    <xdr:rowOff>45720</xdr:rowOff>
                  </to>
                </anchor>
              </controlPr>
            </control>
          </mc:Choice>
        </mc:AlternateContent>
        <mc:AlternateContent xmlns:mc="http://schemas.openxmlformats.org/markup-compatibility/2006">
          <mc:Choice Requires="x14">
            <control shapeId="1146" r:id="rId9" name="Check Box 122">
              <controlPr locked="0" defaultSize="0" autoFill="0" autoLine="0" autoPict="0">
                <anchor moveWithCells="1">
                  <from>
                    <xdr:col>2</xdr:col>
                    <xdr:colOff>7620</xdr:colOff>
                    <xdr:row>12</xdr:row>
                    <xdr:rowOff>137160</xdr:rowOff>
                  </from>
                  <to>
                    <xdr:col>2</xdr:col>
                    <xdr:colOff>3307080</xdr:colOff>
                    <xdr:row>14</xdr:row>
                    <xdr:rowOff>45720</xdr:rowOff>
                  </to>
                </anchor>
              </controlPr>
            </control>
          </mc:Choice>
        </mc:AlternateContent>
        <mc:AlternateContent xmlns:mc="http://schemas.openxmlformats.org/markup-compatibility/2006">
          <mc:Choice Requires="x14">
            <control shapeId="1148" r:id="rId10" name="Check Box 124">
              <controlPr locked="0" defaultSize="0" autoFill="0" autoLine="0" autoPict="0">
                <anchor moveWithCells="1">
                  <from>
                    <xdr:col>2</xdr:col>
                    <xdr:colOff>7620</xdr:colOff>
                    <xdr:row>14</xdr:row>
                    <xdr:rowOff>320040</xdr:rowOff>
                  </from>
                  <to>
                    <xdr:col>2</xdr:col>
                    <xdr:colOff>3307080</xdr:colOff>
                    <xdr:row>16</xdr:row>
                    <xdr:rowOff>45720</xdr:rowOff>
                  </to>
                </anchor>
              </controlPr>
            </control>
          </mc:Choice>
        </mc:AlternateContent>
        <mc:AlternateContent xmlns:mc="http://schemas.openxmlformats.org/markup-compatibility/2006">
          <mc:Choice Requires="x14">
            <control shapeId="1189" r:id="rId11" name="Check Box 165">
              <controlPr locked="0" defaultSize="0" autoFill="0" autoLine="0" autoPict="0">
                <anchor moveWithCells="1">
                  <from>
                    <xdr:col>2</xdr:col>
                    <xdr:colOff>7620</xdr:colOff>
                    <xdr:row>13</xdr:row>
                    <xdr:rowOff>182880</xdr:rowOff>
                  </from>
                  <to>
                    <xdr:col>2</xdr:col>
                    <xdr:colOff>6004560</xdr:colOff>
                    <xdr:row>14</xdr:row>
                    <xdr:rowOff>327660</xdr:rowOff>
                  </to>
                </anchor>
              </controlPr>
            </control>
          </mc:Choice>
        </mc:AlternateContent>
        <mc:AlternateContent xmlns:mc="http://schemas.openxmlformats.org/markup-compatibility/2006">
          <mc:Choice Requires="x14">
            <control shapeId="1227" r:id="rId12" name="Check Box 203">
              <controlPr locked="0" defaultSize="0" autoFill="0" autoLine="0" autoPict="0">
                <anchor moveWithCells="1">
                  <from>
                    <xdr:col>2</xdr:col>
                    <xdr:colOff>7620</xdr:colOff>
                    <xdr:row>16</xdr:row>
                    <xdr:rowOff>144780</xdr:rowOff>
                  </from>
                  <to>
                    <xdr:col>2</xdr:col>
                    <xdr:colOff>4678680</xdr:colOff>
                    <xdr:row>18</xdr:row>
                    <xdr:rowOff>30480</xdr:rowOff>
                  </to>
                </anchor>
              </controlPr>
            </control>
          </mc:Choice>
        </mc:AlternateContent>
        <mc:AlternateContent xmlns:mc="http://schemas.openxmlformats.org/markup-compatibility/2006">
          <mc:Choice Requires="x14">
            <control shapeId="1228" r:id="rId13" name="Check Box 204">
              <controlPr locked="0" defaultSize="0" autoFill="0" autoLine="0" autoPict="0">
                <anchor moveWithCells="1">
                  <from>
                    <xdr:col>2</xdr:col>
                    <xdr:colOff>7620</xdr:colOff>
                    <xdr:row>17</xdr:row>
                    <xdr:rowOff>144780</xdr:rowOff>
                  </from>
                  <to>
                    <xdr:col>2</xdr:col>
                    <xdr:colOff>3314700</xdr:colOff>
                    <xdr:row>19</xdr:row>
                    <xdr:rowOff>38100</xdr:rowOff>
                  </to>
                </anchor>
              </controlPr>
            </control>
          </mc:Choice>
        </mc:AlternateContent>
        <mc:AlternateContent xmlns:mc="http://schemas.openxmlformats.org/markup-compatibility/2006">
          <mc:Choice Requires="x14">
            <control shapeId="1229" r:id="rId14" name="Check Box 205">
              <controlPr locked="0" defaultSize="0" autoFill="0" autoLine="0" autoPict="0">
                <anchor moveWithCells="1">
                  <from>
                    <xdr:col>2</xdr:col>
                    <xdr:colOff>7620</xdr:colOff>
                    <xdr:row>19</xdr:row>
                    <xdr:rowOff>137160</xdr:rowOff>
                  </from>
                  <to>
                    <xdr:col>2</xdr:col>
                    <xdr:colOff>6545580</xdr:colOff>
                    <xdr:row>21</xdr:row>
                    <xdr:rowOff>53340</xdr:rowOff>
                  </to>
                </anchor>
              </controlPr>
            </control>
          </mc:Choice>
        </mc:AlternateContent>
        <mc:AlternateContent xmlns:mc="http://schemas.openxmlformats.org/markup-compatibility/2006">
          <mc:Choice Requires="x14">
            <control shapeId="1230" r:id="rId15" name="Check Box 206">
              <controlPr locked="0" defaultSize="0" autoFill="0" autoLine="0" autoPict="0">
                <anchor moveWithCells="1">
                  <from>
                    <xdr:col>2</xdr:col>
                    <xdr:colOff>7620</xdr:colOff>
                    <xdr:row>18</xdr:row>
                    <xdr:rowOff>152400</xdr:rowOff>
                  </from>
                  <to>
                    <xdr:col>2</xdr:col>
                    <xdr:colOff>5989320</xdr:colOff>
                    <xdr:row>20</xdr:row>
                    <xdr:rowOff>38100</xdr:rowOff>
                  </to>
                </anchor>
              </controlPr>
            </control>
          </mc:Choice>
        </mc:AlternateContent>
        <mc:AlternateContent xmlns:mc="http://schemas.openxmlformats.org/markup-compatibility/2006">
          <mc:Choice Requires="x14">
            <control shapeId="1231" r:id="rId16" name="Check Box 207">
              <controlPr locked="0" defaultSize="0" autoFill="0" autoLine="0" autoPict="0">
                <anchor moveWithCells="1">
                  <from>
                    <xdr:col>2</xdr:col>
                    <xdr:colOff>0</xdr:colOff>
                    <xdr:row>21</xdr:row>
                    <xdr:rowOff>114300</xdr:rowOff>
                  </from>
                  <to>
                    <xdr:col>2</xdr:col>
                    <xdr:colOff>5402580</xdr:colOff>
                    <xdr:row>23</xdr:row>
                    <xdr:rowOff>76200</xdr:rowOff>
                  </to>
                </anchor>
              </controlPr>
            </control>
          </mc:Choice>
        </mc:AlternateContent>
        <mc:AlternateContent xmlns:mc="http://schemas.openxmlformats.org/markup-compatibility/2006">
          <mc:Choice Requires="x14">
            <control shapeId="1232" r:id="rId17" name="Check Box 208">
              <controlPr locked="0" defaultSize="0" autoFill="0" autoLine="0" autoPict="0">
                <anchor moveWithCells="1">
                  <from>
                    <xdr:col>2</xdr:col>
                    <xdr:colOff>0</xdr:colOff>
                    <xdr:row>22</xdr:row>
                    <xdr:rowOff>99060</xdr:rowOff>
                  </from>
                  <to>
                    <xdr:col>2</xdr:col>
                    <xdr:colOff>6469380</xdr:colOff>
                    <xdr:row>24</xdr:row>
                    <xdr:rowOff>68580</xdr:rowOff>
                  </to>
                </anchor>
              </controlPr>
            </control>
          </mc:Choice>
        </mc:AlternateContent>
        <mc:AlternateContent xmlns:mc="http://schemas.openxmlformats.org/markup-compatibility/2006">
          <mc:Choice Requires="x14">
            <control shapeId="1233" r:id="rId18" name="Check Box 209">
              <controlPr locked="0" defaultSize="0" autoFill="0" autoLine="0" autoPict="0">
                <anchor moveWithCells="1">
                  <from>
                    <xdr:col>2</xdr:col>
                    <xdr:colOff>0</xdr:colOff>
                    <xdr:row>24</xdr:row>
                    <xdr:rowOff>99060</xdr:rowOff>
                  </from>
                  <to>
                    <xdr:col>2</xdr:col>
                    <xdr:colOff>6217920</xdr:colOff>
                    <xdr:row>26</xdr:row>
                    <xdr:rowOff>53340</xdr:rowOff>
                  </to>
                </anchor>
              </controlPr>
            </control>
          </mc:Choice>
        </mc:AlternateContent>
        <mc:AlternateContent xmlns:mc="http://schemas.openxmlformats.org/markup-compatibility/2006">
          <mc:Choice Requires="x14">
            <control shapeId="1234" r:id="rId19" name="Check Box 210">
              <controlPr locked="0" defaultSize="0" autoFill="0" autoLine="0" autoPict="0">
                <anchor moveWithCells="1">
                  <from>
                    <xdr:col>2</xdr:col>
                    <xdr:colOff>0</xdr:colOff>
                    <xdr:row>23</xdr:row>
                    <xdr:rowOff>137160</xdr:rowOff>
                  </from>
                  <to>
                    <xdr:col>2</xdr:col>
                    <xdr:colOff>5989320</xdr:colOff>
                    <xdr:row>25</xdr:row>
                    <xdr:rowOff>22860</xdr:rowOff>
                  </to>
                </anchor>
              </controlPr>
            </control>
          </mc:Choice>
        </mc:AlternateContent>
        <mc:AlternateContent xmlns:mc="http://schemas.openxmlformats.org/markup-compatibility/2006">
          <mc:Choice Requires="x14">
            <control shapeId="1235" r:id="rId20" name="Check Box 211">
              <controlPr locked="0" defaultSize="0" autoFill="0" autoLine="0" autoPict="0">
                <anchor moveWithCells="1">
                  <from>
                    <xdr:col>2</xdr:col>
                    <xdr:colOff>0</xdr:colOff>
                    <xdr:row>26</xdr:row>
                    <xdr:rowOff>137160</xdr:rowOff>
                  </from>
                  <to>
                    <xdr:col>2</xdr:col>
                    <xdr:colOff>3299460</xdr:colOff>
                    <xdr:row>28</xdr:row>
                    <xdr:rowOff>7620</xdr:rowOff>
                  </to>
                </anchor>
              </controlPr>
            </control>
          </mc:Choice>
        </mc:AlternateContent>
        <mc:AlternateContent xmlns:mc="http://schemas.openxmlformats.org/markup-compatibility/2006">
          <mc:Choice Requires="x14">
            <control shapeId="1236" r:id="rId21" name="Check Box 212">
              <controlPr locked="0" defaultSize="0" autoFill="0" autoLine="0" autoPict="0">
                <anchor moveWithCells="1">
                  <from>
                    <xdr:col>2</xdr:col>
                    <xdr:colOff>0</xdr:colOff>
                    <xdr:row>27</xdr:row>
                    <xdr:rowOff>137160</xdr:rowOff>
                  </from>
                  <to>
                    <xdr:col>2</xdr:col>
                    <xdr:colOff>4922520</xdr:colOff>
                    <xdr:row>29</xdr:row>
                    <xdr:rowOff>7620</xdr:rowOff>
                  </to>
                </anchor>
              </controlPr>
            </control>
          </mc:Choice>
        </mc:AlternateContent>
        <mc:AlternateContent xmlns:mc="http://schemas.openxmlformats.org/markup-compatibility/2006">
          <mc:Choice Requires="x14">
            <control shapeId="1237" r:id="rId22" name="Check Box 213">
              <controlPr locked="0" defaultSize="0" autoFill="0" autoLine="0" autoPict="0">
                <anchor moveWithCells="1">
                  <from>
                    <xdr:col>2</xdr:col>
                    <xdr:colOff>0</xdr:colOff>
                    <xdr:row>29</xdr:row>
                    <xdr:rowOff>266700</xdr:rowOff>
                  </from>
                  <to>
                    <xdr:col>4</xdr:col>
                    <xdr:colOff>30480</xdr:colOff>
                    <xdr:row>31</xdr:row>
                    <xdr:rowOff>53340</xdr:rowOff>
                  </to>
                </anchor>
              </controlPr>
            </control>
          </mc:Choice>
        </mc:AlternateContent>
        <mc:AlternateContent xmlns:mc="http://schemas.openxmlformats.org/markup-compatibility/2006">
          <mc:Choice Requires="x14">
            <control shapeId="1238" r:id="rId23" name="Check Box 214">
              <controlPr locked="0" defaultSize="0" autoFill="0" autoLine="0" autoPict="0">
                <anchor moveWithCells="1">
                  <from>
                    <xdr:col>2</xdr:col>
                    <xdr:colOff>0</xdr:colOff>
                    <xdr:row>28</xdr:row>
                    <xdr:rowOff>160020</xdr:rowOff>
                  </from>
                  <to>
                    <xdr:col>2</xdr:col>
                    <xdr:colOff>6469380</xdr:colOff>
                    <xdr:row>29</xdr:row>
                    <xdr:rowOff>327660</xdr:rowOff>
                  </to>
                </anchor>
              </controlPr>
            </control>
          </mc:Choice>
        </mc:AlternateContent>
        <mc:AlternateContent xmlns:mc="http://schemas.openxmlformats.org/markup-compatibility/2006">
          <mc:Choice Requires="x14">
            <control shapeId="1239" r:id="rId24" name="Check Box 215">
              <controlPr locked="0" defaultSize="0" autoFill="0" autoLine="0" autoPict="0">
                <anchor moveWithCells="1">
                  <from>
                    <xdr:col>2</xdr:col>
                    <xdr:colOff>7620</xdr:colOff>
                    <xdr:row>31</xdr:row>
                    <xdr:rowOff>137160</xdr:rowOff>
                  </from>
                  <to>
                    <xdr:col>2</xdr:col>
                    <xdr:colOff>6499860</xdr:colOff>
                    <xdr:row>33</xdr:row>
                    <xdr:rowOff>30480</xdr:rowOff>
                  </to>
                </anchor>
              </controlPr>
            </control>
          </mc:Choice>
        </mc:AlternateContent>
        <mc:AlternateContent xmlns:mc="http://schemas.openxmlformats.org/markup-compatibility/2006">
          <mc:Choice Requires="x14">
            <control shapeId="1240" r:id="rId25" name="Check Box 216">
              <controlPr locked="0" defaultSize="0" autoFill="0" autoLine="0" autoPict="0">
                <anchor moveWithCells="1">
                  <from>
                    <xdr:col>2</xdr:col>
                    <xdr:colOff>7620</xdr:colOff>
                    <xdr:row>32</xdr:row>
                    <xdr:rowOff>137160</xdr:rowOff>
                  </from>
                  <to>
                    <xdr:col>4</xdr:col>
                    <xdr:colOff>76200</xdr:colOff>
                    <xdr:row>34</xdr:row>
                    <xdr:rowOff>30480</xdr:rowOff>
                  </to>
                </anchor>
              </controlPr>
            </control>
          </mc:Choice>
        </mc:AlternateContent>
        <mc:AlternateContent xmlns:mc="http://schemas.openxmlformats.org/markup-compatibility/2006">
          <mc:Choice Requires="x14">
            <control shapeId="1241" r:id="rId26" name="Check Box 217">
              <controlPr locked="0" defaultSize="0" autoFill="0" autoLine="0" autoPict="0">
                <anchor moveWithCells="1">
                  <from>
                    <xdr:col>2</xdr:col>
                    <xdr:colOff>7620</xdr:colOff>
                    <xdr:row>34</xdr:row>
                    <xdr:rowOff>457200</xdr:rowOff>
                  </from>
                  <to>
                    <xdr:col>3</xdr:col>
                    <xdr:colOff>0</xdr:colOff>
                    <xdr:row>36</xdr:row>
                    <xdr:rowOff>0</xdr:rowOff>
                  </to>
                </anchor>
              </controlPr>
            </control>
          </mc:Choice>
        </mc:AlternateContent>
        <mc:AlternateContent xmlns:mc="http://schemas.openxmlformats.org/markup-compatibility/2006">
          <mc:Choice Requires="x14">
            <control shapeId="1242" r:id="rId27" name="Check Box 218">
              <controlPr locked="0" defaultSize="0" autoFill="0" autoLine="0" autoPict="0">
                <anchor moveWithCells="1">
                  <from>
                    <xdr:col>2</xdr:col>
                    <xdr:colOff>7620</xdr:colOff>
                    <xdr:row>34</xdr:row>
                    <xdr:rowOff>22860</xdr:rowOff>
                  </from>
                  <to>
                    <xdr:col>2</xdr:col>
                    <xdr:colOff>6560820</xdr:colOff>
                    <xdr:row>34</xdr:row>
                    <xdr:rowOff>480060</xdr:rowOff>
                  </to>
                </anchor>
              </controlPr>
            </control>
          </mc:Choice>
        </mc:AlternateContent>
        <mc:AlternateContent xmlns:mc="http://schemas.openxmlformats.org/markup-compatibility/2006">
          <mc:Choice Requires="x14">
            <control shapeId="1243" r:id="rId28" name="Check Box 219">
              <controlPr locked="0" defaultSize="0" autoFill="0" autoLine="0" autoPict="0">
                <anchor moveWithCells="1">
                  <from>
                    <xdr:col>2</xdr:col>
                    <xdr:colOff>0</xdr:colOff>
                    <xdr:row>37</xdr:row>
                    <xdr:rowOff>137160</xdr:rowOff>
                  </from>
                  <to>
                    <xdr:col>2</xdr:col>
                    <xdr:colOff>6560820</xdr:colOff>
                    <xdr:row>39</xdr:row>
                    <xdr:rowOff>53340</xdr:rowOff>
                  </to>
                </anchor>
              </controlPr>
            </control>
          </mc:Choice>
        </mc:AlternateContent>
        <mc:AlternateContent xmlns:mc="http://schemas.openxmlformats.org/markup-compatibility/2006">
          <mc:Choice Requires="x14">
            <control shapeId="1244" r:id="rId29" name="Check Box 220">
              <controlPr locked="0" defaultSize="0" autoFill="0" autoLine="0" autoPict="0">
                <anchor moveWithCells="1">
                  <from>
                    <xdr:col>2</xdr:col>
                    <xdr:colOff>0</xdr:colOff>
                    <xdr:row>36</xdr:row>
                    <xdr:rowOff>137160</xdr:rowOff>
                  </from>
                  <to>
                    <xdr:col>2</xdr:col>
                    <xdr:colOff>5989320</xdr:colOff>
                    <xdr:row>38</xdr:row>
                    <xdr:rowOff>7620</xdr:rowOff>
                  </to>
                </anchor>
              </controlPr>
            </control>
          </mc:Choice>
        </mc:AlternateContent>
        <mc:AlternateContent xmlns:mc="http://schemas.openxmlformats.org/markup-compatibility/2006">
          <mc:Choice Requires="x14">
            <control shapeId="1245" r:id="rId30" name="Check Box 221">
              <controlPr locked="0" defaultSize="0" autoFill="0" autoLine="0" autoPict="0">
                <anchor moveWithCells="1">
                  <from>
                    <xdr:col>2</xdr:col>
                    <xdr:colOff>7620</xdr:colOff>
                    <xdr:row>39</xdr:row>
                    <xdr:rowOff>137160</xdr:rowOff>
                  </from>
                  <to>
                    <xdr:col>2</xdr:col>
                    <xdr:colOff>6316980</xdr:colOff>
                    <xdr:row>40</xdr:row>
                    <xdr:rowOff>739140</xdr:rowOff>
                  </to>
                </anchor>
              </controlPr>
            </control>
          </mc:Choice>
        </mc:AlternateContent>
        <mc:AlternateContent xmlns:mc="http://schemas.openxmlformats.org/markup-compatibility/2006">
          <mc:Choice Requires="x14">
            <control shapeId="1246" r:id="rId31" name="Check Box 222">
              <controlPr locked="0" defaultSize="0" autoFill="0" autoLine="0" autoPict="0">
                <anchor moveWithCells="1">
                  <from>
                    <xdr:col>2</xdr:col>
                    <xdr:colOff>0</xdr:colOff>
                    <xdr:row>42</xdr:row>
                    <xdr:rowOff>502920</xdr:rowOff>
                  </from>
                  <to>
                    <xdr:col>2</xdr:col>
                    <xdr:colOff>6537960</xdr:colOff>
                    <xdr:row>43</xdr:row>
                    <xdr:rowOff>487680</xdr:rowOff>
                  </to>
                </anchor>
              </controlPr>
            </control>
          </mc:Choice>
        </mc:AlternateContent>
        <mc:AlternateContent xmlns:mc="http://schemas.openxmlformats.org/markup-compatibility/2006">
          <mc:Choice Requires="x14">
            <control shapeId="1247" r:id="rId32" name="Check Box 223">
              <controlPr locked="0" defaultSize="0" autoFill="0" autoLine="0" autoPict="0">
                <anchor moveWithCells="1">
                  <from>
                    <xdr:col>2</xdr:col>
                    <xdr:colOff>7620</xdr:colOff>
                    <xdr:row>41</xdr:row>
                    <xdr:rowOff>121920</xdr:rowOff>
                  </from>
                  <to>
                    <xdr:col>2</xdr:col>
                    <xdr:colOff>6393180</xdr:colOff>
                    <xdr:row>43</xdr:row>
                    <xdr:rowOff>114300</xdr:rowOff>
                  </to>
                </anchor>
              </controlPr>
            </control>
          </mc:Choice>
        </mc:AlternateContent>
        <mc:AlternateContent xmlns:mc="http://schemas.openxmlformats.org/markup-compatibility/2006">
          <mc:Choice Requires="x14">
            <control shapeId="1248" r:id="rId33" name="Check Box 224">
              <controlPr locked="0" defaultSize="0" autoFill="0" autoLine="0" autoPict="0">
                <anchor moveWithCells="1">
                  <from>
                    <xdr:col>2</xdr:col>
                    <xdr:colOff>7620</xdr:colOff>
                    <xdr:row>46</xdr:row>
                    <xdr:rowOff>30480</xdr:rowOff>
                  </from>
                  <to>
                    <xdr:col>2</xdr:col>
                    <xdr:colOff>6507480</xdr:colOff>
                    <xdr:row>46</xdr:row>
                    <xdr:rowOff>754380</xdr:rowOff>
                  </to>
                </anchor>
              </controlPr>
            </control>
          </mc:Choice>
        </mc:AlternateContent>
        <mc:AlternateContent xmlns:mc="http://schemas.openxmlformats.org/markup-compatibility/2006">
          <mc:Choice Requires="x14">
            <control shapeId="1250" r:id="rId34" name="Check Box 226">
              <controlPr locked="0" defaultSize="0" autoFill="0" autoLine="0" autoPict="0">
                <anchor moveWithCells="1">
                  <from>
                    <xdr:col>2</xdr:col>
                    <xdr:colOff>7620</xdr:colOff>
                    <xdr:row>44</xdr:row>
                    <xdr:rowOff>99060</xdr:rowOff>
                  </from>
                  <to>
                    <xdr:col>3</xdr:col>
                    <xdr:colOff>0</xdr:colOff>
                    <xdr:row>46</xdr:row>
                    <xdr:rowOff>68580</xdr:rowOff>
                  </to>
                </anchor>
              </controlPr>
            </control>
          </mc:Choice>
        </mc:AlternateContent>
        <mc:AlternateContent xmlns:mc="http://schemas.openxmlformats.org/markup-compatibility/2006">
          <mc:Choice Requires="x14">
            <control shapeId="1252" r:id="rId35" name="Drop Down 228">
              <controlPr locked="0" defaultSize="0" autoLine="0" autoPict="0" altText="Aproveitamento curricular dos 4 primeiros anos ">
                <anchor moveWithCells="1">
                  <from>
                    <xdr:col>2</xdr:col>
                    <xdr:colOff>7620</xdr:colOff>
                    <xdr:row>1</xdr:row>
                    <xdr:rowOff>0</xdr:rowOff>
                  </from>
                  <to>
                    <xdr:col>3</xdr:col>
                    <xdr:colOff>0</xdr:colOff>
                    <xdr:row>1</xdr:row>
                    <xdr:rowOff>190500</xdr:rowOff>
                  </to>
                </anchor>
              </controlPr>
            </control>
          </mc:Choice>
        </mc:AlternateContent>
        <mc:AlternateContent xmlns:mc="http://schemas.openxmlformats.org/markup-compatibility/2006">
          <mc:Choice Requires="x14">
            <control shapeId="1253" r:id="rId36" name="Drop Down 229">
              <controlPr locked="0" defaultSize="0" autoLine="0" autoPict="0">
                <anchor moveWithCells="1">
                  <from>
                    <xdr:col>2</xdr:col>
                    <xdr:colOff>0</xdr:colOff>
                    <xdr:row>2</xdr:row>
                    <xdr:rowOff>7620</xdr:rowOff>
                  </from>
                  <to>
                    <xdr:col>3</xdr:col>
                    <xdr:colOff>0</xdr:colOff>
                    <xdr:row>3</xdr:row>
                    <xdr:rowOff>0</xdr:rowOff>
                  </to>
                </anchor>
              </controlPr>
            </control>
          </mc:Choice>
        </mc:AlternateContent>
        <mc:AlternateContent xmlns:mc="http://schemas.openxmlformats.org/markup-compatibility/2006">
          <mc:Choice Requires="x14">
            <control shapeId="1254" r:id="rId37" name="Drop Down 230">
              <controlPr locked="0" defaultSize="0" autoLine="0" autoPict="0">
                <anchor moveWithCells="1">
                  <from>
                    <xdr:col>2</xdr:col>
                    <xdr:colOff>0</xdr:colOff>
                    <xdr:row>4</xdr:row>
                    <xdr:rowOff>0</xdr:rowOff>
                  </from>
                  <to>
                    <xdr:col>3</xdr:col>
                    <xdr:colOff>0</xdr:colOff>
                    <xdr:row>4</xdr:row>
                    <xdr:rowOff>190500</xdr:rowOff>
                  </to>
                </anchor>
              </controlPr>
            </control>
          </mc:Choice>
        </mc:AlternateContent>
        <mc:AlternateContent xmlns:mc="http://schemas.openxmlformats.org/markup-compatibility/2006">
          <mc:Choice Requires="x14">
            <control shapeId="1256" r:id="rId38" name="Drop Down 232">
              <controlPr locked="0" defaultSize="0" autoLine="0" autoPict="0">
                <anchor moveWithCells="1">
                  <from>
                    <xdr:col>2</xdr:col>
                    <xdr:colOff>0</xdr:colOff>
                    <xdr:row>6</xdr:row>
                    <xdr:rowOff>0</xdr:rowOff>
                  </from>
                  <to>
                    <xdr:col>2</xdr:col>
                    <xdr:colOff>6576060</xdr:colOff>
                    <xdr:row>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ECC3B-1BFE-44DA-8B8C-6914E2F2DAA7}">
  <dimension ref="A1:D21"/>
  <sheetViews>
    <sheetView workbookViewId="0">
      <selection activeCell="A4" sqref="A1:XFD1048576"/>
    </sheetView>
  </sheetViews>
  <sheetFormatPr defaultRowHeight="14.4" x14ac:dyDescent="0.3"/>
  <cols>
    <col min="1" max="1" width="72.5546875" customWidth="1"/>
  </cols>
  <sheetData>
    <row r="1" spans="1:4" ht="12" customHeight="1" x14ac:dyDescent="0.3">
      <c r="A1" s="84" t="s">
        <v>98</v>
      </c>
      <c r="B1" s="86">
        <v>0</v>
      </c>
      <c r="C1">
        <v>1</v>
      </c>
      <c r="D1">
        <f>_xlfn.IFS(C1=1,0,C1=2,)</f>
        <v>0</v>
      </c>
    </row>
    <row r="2" spans="1:4" ht="12" customHeight="1" x14ac:dyDescent="0.3">
      <c r="A2" s="84" t="s">
        <v>99</v>
      </c>
      <c r="B2" s="86">
        <v>1</v>
      </c>
    </row>
    <row r="3" spans="1:4" ht="12" customHeight="1" x14ac:dyDescent="0.3">
      <c r="A3" s="84" t="s">
        <v>100</v>
      </c>
      <c r="B3" s="86">
        <v>0.5</v>
      </c>
    </row>
    <row r="4" spans="1:4" ht="12" customHeight="1" x14ac:dyDescent="0.3">
      <c r="A4" s="85" t="s">
        <v>101</v>
      </c>
      <c r="B4" s="86">
        <v>0.1</v>
      </c>
    </row>
    <row r="5" spans="1:4" ht="12" customHeight="1" x14ac:dyDescent="0.3">
      <c r="A5" s="85" t="s">
        <v>102</v>
      </c>
      <c r="B5" s="86">
        <v>0.25</v>
      </c>
    </row>
    <row r="6" spans="1:4" ht="12" customHeight="1" thickBot="1" x14ac:dyDescent="0.35">
      <c r="A6" s="88" t="s">
        <v>103</v>
      </c>
      <c r="B6" s="89">
        <v>0</v>
      </c>
    </row>
    <row r="7" spans="1:4" x14ac:dyDescent="0.3">
      <c r="A7" s="90" t="s">
        <v>105</v>
      </c>
      <c r="B7" s="91">
        <v>1</v>
      </c>
    </row>
    <row r="8" spans="1:4" x14ac:dyDescent="0.3">
      <c r="A8" s="92" t="s">
        <v>106</v>
      </c>
      <c r="B8" s="93">
        <v>0.5</v>
      </c>
    </row>
    <row r="9" spans="1:4" x14ac:dyDescent="0.3">
      <c r="A9" s="94" t="s">
        <v>107</v>
      </c>
      <c r="B9" s="93">
        <v>0.1</v>
      </c>
    </row>
    <row r="10" spans="1:4" ht="27" thickBot="1" x14ac:dyDescent="0.35">
      <c r="A10" s="95" t="s">
        <v>108</v>
      </c>
      <c r="B10" s="96">
        <v>0.25</v>
      </c>
    </row>
    <row r="11" spans="1:4" x14ac:dyDescent="0.3">
      <c r="A11" s="88" t="s">
        <v>103</v>
      </c>
    </row>
    <row r="12" spans="1:4" x14ac:dyDescent="0.3">
      <c r="A12" s="84" t="s">
        <v>112</v>
      </c>
      <c r="B12" s="86">
        <v>1</v>
      </c>
    </row>
    <row r="13" spans="1:4" x14ac:dyDescent="0.3">
      <c r="A13" s="84" t="s">
        <v>110</v>
      </c>
      <c r="B13" s="86">
        <v>0.5</v>
      </c>
    </row>
    <row r="14" spans="1:4" ht="15" thickBot="1" x14ac:dyDescent="0.35">
      <c r="A14" s="97" t="s">
        <v>111</v>
      </c>
      <c r="B14" s="98">
        <v>0</v>
      </c>
    </row>
    <row r="15" spans="1:4" ht="15" thickTop="1" x14ac:dyDescent="0.3"/>
    <row r="16" spans="1:4" ht="19.8" customHeight="1" x14ac:dyDescent="0.3">
      <c r="A16" s="85" t="s">
        <v>115</v>
      </c>
      <c r="B16" s="86">
        <v>1</v>
      </c>
    </row>
    <row r="17" spans="1:2" ht="19.8" customHeight="1" x14ac:dyDescent="0.3">
      <c r="A17" s="85" t="s">
        <v>116</v>
      </c>
      <c r="B17" s="86">
        <v>0.5</v>
      </c>
    </row>
    <row r="18" spans="1:2" ht="19.8" customHeight="1" x14ac:dyDescent="0.3">
      <c r="A18" s="85" t="s">
        <v>117</v>
      </c>
      <c r="B18" s="86">
        <v>0.5</v>
      </c>
    </row>
    <row r="19" spans="1:2" ht="19.8" customHeight="1" x14ac:dyDescent="0.3">
      <c r="A19" s="85" t="s">
        <v>118</v>
      </c>
      <c r="B19" s="86">
        <v>0.5</v>
      </c>
    </row>
    <row r="20" spans="1:2" ht="19.8" customHeight="1" thickBot="1" x14ac:dyDescent="0.35">
      <c r="A20" s="102" t="s">
        <v>119</v>
      </c>
      <c r="B20" s="98">
        <v>0.25</v>
      </c>
    </row>
    <row r="21" spans="1:2" ht="15" thickTop="1" x14ac:dyDescent="0.3"/>
  </sheetData>
  <sheetProtection sheet="1" objects="1" scenarios="1" selectLockedCells="1" selectUnlockedCells="1"/>
  <conditionalFormatting sqref="A1">
    <cfRule type="expression" dxfId="38" priority="19">
      <formula>AND($F1="",$G1="")</formula>
    </cfRule>
  </conditionalFormatting>
  <conditionalFormatting sqref="A1">
    <cfRule type="expression" dxfId="37" priority="20">
      <formula>$H1="x"</formula>
    </cfRule>
  </conditionalFormatting>
  <conditionalFormatting sqref="A1">
    <cfRule type="expression" dxfId="36" priority="21">
      <formula>$F1="x"</formula>
    </cfRule>
  </conditionalFormatting>
  <conditionalFormatting sqref="A2:A6">
    <cfRule type="expression" dxfId="35" priority="22">
      <formula>AND($F2="",$G2="")</formula>
    </cfRule>
  </conditionalFormatting>
  <conditionalFormatting sqref="A2:A6">
    <cfRule type="expression" dxfId="34" priority="23">
      <formula>$H2="x"</formula>
    </cfRule>
  </conditionalFormatting>
  <conditionalFormatting sqref="A2:A6">
    <cfRule type="expression" dxfId="33" priority="24">
      <formula>$F2="x"</formula>
    </cfRule>
  </conditionalFormatting>
  <conditionalFormatting sqref="B1">
    <cfRule type="expression" dxfId="32" priority="13">
      <formula>AND($F1="",$G1="")</formula>
    </cfRule>
  </conditionalFormatting>
  <conditionalFormatting sqref="B1">
    <cfRule type="expression" dxfId="31" priority="14">
      <formula>$H1="x"</formula>
    </cfRule>
  </conditionalFormatting>
  <conditionalFormatting sqref="B1">
    <cfRule type="expression" dxfId="30" priority="15">
      <formula>$F1="x"</formula>
    </cfRule>
  </conditionalFormatting>
  <conditionalFormatting sqref="B2:B6">
    <cfRule type="expression" dxfId="29" priority="16">
      <formula>AND($F2="",$G2="")</formula>
    </cfRule>
  </conditionalFormatting>
  <conditionalFormatting sqref="B2:B6">
    <cfRule type="expression" dxfId="28" priority="17">
      <formula>$H2="x"</formula>
    </cfRule>
  </conditionalFormatting>
  <conditionalFormatting sqref="B2:B6">
    <cfRule type="expression" dxfId="27" priority="18">
      <formula>$F2="x"</formula>
    </cfRule>
  </conditionalFormatting>
  <conditionalFormatting sqref="A7:B10">
    <cfRule type="expression" dxfId="26" priority="10">
      <formula>AND($F7="",$G7="")</formula>
    </cfRule>
  </conditionalFormatting>
  <conditionalFormatting sqref="A7:B10">
    <cfRule type="expression" dxfId="25" priority="11">
      <formula>$H7="x"</formula>
    </cfRule>
  </conditionalFormatting>
  <conditionalFormatting sqref="A7:B10">
    <cfRule type="expression" dxfId="24" priority="12">
      <formula>$F7="x"</formula>
    </cfRule>
  </conditionalFormatting>
  <conditionalFormatting sqref="A11">
    <cfRule type="expression" dxfId="23" priority="7">
      <formula>AND($F11="",$G11="")</formula>
    </cfRule>
  </conditionalFormatting>
  <conditionalFormatting sqref="A11">
    <cfRule type="expression" dxfId="22" priority="8">
      <formula>$H11="x"</formula>
    </cfRule>
  </conditionalFormatting>
  <conditionalFormatting sqref="A11">
    <cfRule type="expression" dxfId="21" priority="9">
      <formula>$F11="x"</formula>
    </cfRule>
  </conditionalFormatting>
  <conditionalFormatting sqref="A12:B14">
    <cfRule type="expression" dxfId="20" priority="4">
      <formula>AND($F12="",$G12="")</formula>
    </cfRule>
  </conditionalFormatting>
  <conditionalFormatting sqref="A12:B14">
    <cfRule type="expression" dxfId="19" priority="5">
      <formula>$H12="x"</formula>
    </cfRule>
  </conditionalFormatting>
  <conditionalFormatting sqref="A12:B14">
    <cfRule type="expression" dxfId="18" priority="6">
      <formula>$F12="x"</formula>
    </cfRule>
  </conditionalFormatting>
  <conditionalFormatting sqref="A16:B20">
    <cfRule type="expression" dxfId="17" priority="1">
      <formula>AND($F16="",$G16="")</formula>
    </cfRule>
  </conditionalFormatting>
  <conditionalFormatting sqref="A16:B20">
    <cfRule type="expression" dxfId="16" priority="2">
      <formula>$H16="x"</formula>
    </cfRule>
  </conditionalFormatting>
  <conditionalFormatting sqref="A16:B20">
    <cfRule type="expression" dxfId="15" priority="3">
      <formula>$F16="x"</formula>
    </cfRule>
  </conditionalFormatting>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DD456-8ABD-40BF-A18C-4910816AF6A7}">
  <sheetPr codeName="Planilha2"/>
  <dimension ref="A1:G21"/>
  <sheetViews>
    <sheetView zoomScale="70" zoomScaleNormal="70" workbookViewId="0">
      <selection sqref="A1:XFD1048576"/>
    </sheetView>
  </sheetViews>
  <sheetFormatPr defaultRowHeight="14.4" x14ac:dyDescent="0.3"/>
  <cols>
    <col min="1" max="1" width="13.21875" bestFit="1" customWidth="1"/>
    <col min="2" max="2" width="46.77734375" style="53" bestFit="1" customWidth="1"/>
    <col min="3" max="3" width="88.44140625" bestFit="1" customWidth="1"/>
    <col min="4" max="4" width="10.88671875" customWidth="1"/>
    <col min="6" max="6" width="11.88671875" bestFit="1" customWidth="1"/>
  </cols>
  <sheetData>
    <row r="1" spans="1:7" s="19" customFormat="1" ht="15" thickBot="1" x14ac:dyDescent="0.35">
      <c r="A1" s="19" t="s">
        <v>16</v>
      </c>
      <c r="B1" s="39" t="s">
        <v>17</v>
      </c>
      <c r="C1" s="19" t="s">
        <v>18</v>
      </c>
      <c r="D1" s="19" t="s">
        <v>32</v>
      </c>
      <c r="F1" s="54" t="s">
        <v>49</v>
      </c>
      <c r="G1" s="19" t="s">
        <v>50</v>
      </c>
    </row>
    <row r="2" spans="1:7" x14ac:dyDescent="0.3">
      <c r="A2" s="30" t="s">
        <v>37</v>
      </c>
      <c r="B2" s="40" t="s">
        <v>6</v>
      </c>
      <c r="C2" s="6" t="s">
        <v>0</v>
      </c>
      <c r="D2" s="7">
        <v>1.5</v>
      </c>
    </row>
    <row r="3" spans="1:7" x14ac:dyDescent="0.3">
      <c r="A3" s="31" t="s">
        <v>37</v>
      </c>
      <c r="B3" s="41" t="s">
        <v>6</v>
      </c>
      <c r="C3" s="8" t="s">
        <v>1</v>
      </c>
      <c r="D3" s="9">
        <v>1</v>
      </c>
    </row>
    <row r="4" spans="1:7" x14ac:dyDescent="0.3">
      <c r="A4" s="31" t="s">
        <v>37</v>
      </c>
      <c r="B4" s="41" t="s">
        <v>6</v>
      </c>
      <c r="C4" s="8" t="s">
        <v>2</v>
      </c>
      <c r="D4" s="9">
        <v>0.5</v>
      </c>
    </row>
    <row r="5" spans="1:7" x14ac:dyDescent="0.3">
      <c r="A5" s="31" t="s">
        <v>37</v>
      </c>
      <c r="B5" s="41" t="s">
        <v>6</v>
      </c>
      <c r="C5" s="8" t="s">
        <v>3</v>
      </c>
      <c r="D5" s="9">
        <v>0.1</v>
      </c>
    </row>
    <row r="6" spans="1:7" x14ac:dyDescent="0.3">
      <c r="A6" s="31" t="s">
        <v>37</v>
      </c>
      <c r="B6" s="41" t="s">
        <v>6</v>
      </c>
      <c r="C6" s="8" t="s">
        <v>4</v>
      </c>
      <c r="D6" s="9">
        <v>0.25</v>
      </c>
    </row>
    <row r="7" spans="1:7" ht="15" thickBot="1" x14ac:dyDescent="0.35">
      <c r="A7" s="32" t="s">
        <v>37</v>
      </c>
      <c r="B7" s="42" t="s">
        <v>6</v>
      </c>
      <c r="C7" s="10" t="s">
        <v>5</v>
      </c>
      <c r="D7" s="11">
        <v>0</v>
      </c>
    </row>
    <row r="8" spans="1:7" s="20" customFormat="1" ht="15" thickBot="1" x14ac:dyDescent="0.35">
      <c r="A8" s="20" t="s">
        <v>33</v>
      </c>
      <c r="B8" s="43" t="s">
        <v>34</v>
      </c>
      <c r="C8" s="20" t="s">
        <v>35</v>
      </c>
      <c r="D8" s="20" t="s">
        <v>15</v>
      </c>
    </row>
    <row r="9" spans="1:7" s="23" customFormat="1" x14ac:dyDescent="0.3">
      <c r="A9" s="36" t="s">
        <v>38</v>
      </c>
      <c r="B9" s="44" t="s">
        <v>7</v>
      </c>
      <c r="C9" s="21" t="s">
        <v>9</v>
      </c>
      <c r="D9" s="22">
        <v>1</v>
      </c>
    </row>
    <row r="10" spans="1:7" s="23" customFormat="1" x14ac:dyDescent="0.3">
      <c r="A10" s="37" t="s">
        <v>38</v>
      </c>
      <c r="B10" s="45" t="s">
        <v>7</v>
      </c>
      <c r="C10" s="24" t="s">
        <v>8</v>
      </c>
      <c r="D10" s="25">
        <v>0.5</v>
      </c>
    </row>
    <row r="11" spans="1:7" s="23" customFormat="1" x14ac:dyDescent="0.3">
      <c r="A11" s="37" t="s">
        <v>38</v>
      </c>
      <c r="B11" s="46" t="s">
        <v>7</v>
      </c>
      <c r="C11" s="26" t="s">
        <v>3</v>
      </c>
      <c r="D11" s="27">
        <v>0.1</v>
      </c>
    </row>
    <row r="12" spans="1:7" s="23" customFormat="1" x14ac:dyDescent="0.3">
      <c r="A12" s="37" t="s">
        <v>38</v>
      </c>
      <c r="B12" s="45" t="s">
        <v>7</v>
      </c>
      <c r="C12" s="24" t="s">
        <v>11</v>
      </c>
      <c r="D12" s="25">
        <v>0.25</v>
      </c>
    </row>
    <row r="13" spans="1:7" s="23" customFormat="1" ht="15" thickBot="1" x14ac:dyDescent="0.35">
      <c r="A13" s="38" t="s">
        <v>38</v>
      </c>
      <c r="B13" s="47" t="s">
        <v>7</v>
      </c>
      <c r="C13" s="28" t="s">
        <v>5</v>
      </c>
      <c r="D13" s="29">
        <v>0</v>
      </c>
    </row>
    <row r="14" spans="1:7" s="23" customFormat="1" ht="15" thickBot="1" x14ac:dyDescent="0.35">
      <c r="A14" s="33" t="s">
        <v>39</v>
      </c>
      <c r="B14" s="48" t="s">
        <v>10</v>
      </c>
      <c r="C14" s="34" t="s">
        <v>36</v>
      </c>
      <c r="D14" s="35">
        <v>0.1</v>
      </c>
    </row>
    <row r="15" spans="1:7" ht="15" thickBot="1" x14ac:dyDescent="0.35">
      <c r="A15" s="12" t="s">
        <v>40</v>
      </c>
      <c r="B15" s="49" t="s">
        <v>14</v>
      </c>
      <c r="C15" s="13" t="s">
        <v>23</v>
      </c>
      <c r="D15" s="14">
        <v>1</v>
      </c>
      <c r="F15" s="18" t="s">
        <v>47</v>
      </c>
    </row>
    <row r="16" spans="1:7" ht="15" thickBot="1" x14ac:dyDescent="0.35">
      <c r="A16" s="20" t="s">
        <v>33</v>
      </c>
      <c r="B16" s="43" t="s">
        <v>34</v>
      </c>
      <c r="C16" s="20" t="s">
        <v>35</v>
      </c>
      <c r="D16" s="20" t="s">
        <v>15</v>
      </c>
      <c r="F16" t="s">
        <v>48</v>
      </c>
    </row>
    <row r="17" spans="1:4" x14ac:dyDescent="0.3">
      <c r="A17" s="15" t="s">
        <v>24</v>
      </c>
      <c r="B17" s="50" t="s">
        <v>41</v>
      </c>
      <c r="C17" s="6" t="s">
        <v>42</v>
      </c>
      <c r="D17" s="7">
        <v>1</v>
      </c>
    </row>
    <row r="18" spans="1:4" x14ac:dyDescent="0.3">
      <c r="A18" s="16" t="s">
        <v>24</v>
      </c>
      <c r="B18" s="51" t="s">
        <v>41</v>
      </c>
      <c r="C18" s="8" t="s">
        <v>43</v>
      </c>
      <c r="D18" s="9">
        <v>0.5</v>
      </c>
    </row>
    <row r="19" spans="1:4" x14ac:dyDescent="0.3">
      <c r="A19" s="16" t="s">
        <v>24</v>
      </c>
      <c r="B19" s="51" t="s">
        <v>41</v>
      </c>
      <c r="C19" s="8" t="s">
        <v>44</v>
      </c>
      <c r="D19" s="9">
        <v>0.5</v>
      </c>
    </row>
    <row r="20" spans="1:4" x14ac:dyDescent="0.3">
      <c r="A20" s="16" t="s">
        <v>24</v>
      </c>
      <c r="B20" s="51" t="s">
        <v>41</v>
      </c>
      <c r="C20" s="8" t="s">
        <v>45</v>
      </c>
      <c r="D20" s="9">
        <v>0.5</v>
      </c>
    </row>
    <row r="21" spans="1:4" ht="15" thickBot="1" x14ac:dyDescent="0.35">
      <c r="A21" s="17" t="s">
        <v>24</v>
      </c>
      <c r="B21" s="52" t="s">
        <v>41</v>
      </c>
      <c r="C21" s="10" t="s">
        <v>46</v>
      </c>
      <c r="D21" s="11">
        <v>0.25</v>
      </c>
    </row>
  </sheetData>
  <sheetProtection sheet="1" objects="1" scenarios="1" selectLockedCells="1" selectUnlockedCells="1"/>
  <phoneticPr fontId="1" type="noConversion"/>
  <pageMargins left="0.511811024" right="0.511811024" top="0.78740157499999996" bottom="0.78740157499999996" header="0.31496062000000002" footer="0.31496062000000002"/>
  <tableParts count="3">
    <tablePart r:id="rId1"/>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4BCD7-E972-4FCD-AAE9-F9F18579361D}">
  <sheetPr codeName="Planilha4"/>
  <dimension ref="A1:F10"/>
  <sheetViews>
    <sheetView workbookViewId="0">
      <selection activeCell="D10" sqref="D10:D11"/>
    </sheetView>
  </sheetViews>
  <sheetFormatPr defaultRowHeight="14.4" x14ac:dyDescent="0.3"/>
  <cols>
    <col min="1" max="1" width="17.21875" bestFit="1" customWidth="1"/>
    <col min="2" max="2" width="29.77734375" bestFit="1" customWidth="1"/>
    <col min="3" max="3" width="39.88671875" bestFit="1" customWidth="1"/>
    <col min="4" max="4" width="41.5546875" bestFit="1" customWidth="1"/>
    <col min="5" max="5" width="18" bestFit="1" customWidth="1"/>
    <col min="6" max="6" width="10" bestFit="1" customWidth="1"/>
    <col min="7" max="7" width="31.21875" bestFit="1" customWidth="1"/>
    <col min="8" max="8" width="39.88671875" bestFit="1" customWidth="1"/>
    <col min="9" max="9" width="41.5546875" bestFit="1" customWidth="1"/>
    <col min="10" max="10" width="30.109375" bestFit="1" customWidth="1"/>
    <col min="11" max="11" width="90.77734375" bestFit="1" customWidth="1"/>
    <col min="12" max="12" width="93.5546875" bestFit="1" customWidth="1"/>
    <col min="13" max="13" width="92.44140625" bestFit="1" customWidth="1"/>
    <col min="14" max="14" width="95.33203125" bestFit="1" customWidth="1"/>
    <col min="15" max="15" width="55.88671875" bestFit="1" customWidth="1"/>
    <col min="16" max="16" width="58.77734375" bestFit="1" customWidth="1"/>
    <col min="17" max="17" width="55.88671875" bestFit="1" customWidth="1"/>
    <col min="18" max="18" width="58.77734375" bestFit="1" customWidth="1"/>
    <col min="19" max="19" width="55.88671875" bestFit="1" customWidth="1"/>
    <col min="20" max="20" width="58.77734375" bestFit="1" customWidth="1"/>
    <col min="21" max="21" width="50" bestFit="1" customWidth="1"/>
    <col min="22" max="22" width="52.77734375" bestFit="1" customWidth="1"/>
    <col min="23" max="23" width="50.109375" bestFit="1" customWidth="1"/>
    <col min="24" max="24" width="52.88671875" bestFit="1" customWidth="1"/>
    <col min="25" max="25" width="10" bestFit="1" customWidth="1"/>
  </cols>
  <sheetData>
    <row r="1" spans="1:6" x14ac:dyDescent="0.3">
      <c r="A1" s="1" t="s">
        <v>18</v>
      </c>
      <c r="B1" t="s" vm="1">
        <v>29</v>
      </c>
    </row>
    <row r="3" spans="1:6" x14ac:dyDescent="0.3">
      <c r="A3" s="1" t="s">
        <v>22</v>
      </c>
      <c r="B3" s="1" t="s">
        <v>30</v>
      </c>
    </row>
    <row r="4" spans="1:6" x14ac:dyDescent="0.3">
      <c r="A4" s="1" t="s">
        <v>19</v>
      </c>
      <c r="B4" t="s">
        <v>25</v>
      </c>
      <c r="C4" t="s">
        <v>27</v>
      </c>
      <c r="D4" t="s">
        <v>28</v>
      </c>
      <c r="E4" t="s">
        <v>26</v>
      </c>
      <c r="F4" t="s">
        <v>21</v>
      </c>
    </row>
    <row r="5" spans="1:6" x14ac:dyDescent="0.3">
      <c r="A5" s="2" t="s">
        <v>20</v>
      </c>
      <c r="B5" s="5">
        <v>0.1</v>
      </c>
      <c r="C5" s="5">
        <v>1.85</v>
      </c>
      <c r="D5" s="5">
        <v>3.35</v>
      </c>
      <c r="E5" s="5">
        <v>1</v>
      </c>
      <c r="F5" s="5">
        <v>6.2999999999999989</v>
      </c>
    </row>
    <row r="6" spans="1:6" x14ac:dyDescent="0.3">
      <c r="A6" s="2" t="s">
        <v>21</v>
      </c>
      <c r="B6" s="5">
        <v>0.1</v>
      </c>
      <c r="C6" s="5">
        <v>1.85</v>
      </c>
      <c r="D6" s="5">
        <v>3.35</v>
      </c>
      <c r="E6" s="5">
        <v>1</v>
      </c>
      <c r="F6" s="5">
        <v>6.2999999999999989</v>
      </c>
    </row>
    <row r="10" spans="1:6" x14ac:dyDescent="0.3">
      <c r="D10" t="s">
        <v>31</v>
      </c>
    </row>
  </sheetData>
  <sheetProtection sheet="1" objects="1" scenarios="1" selectLockedCells="1" selectUnlockedCells="1"/>
  <pageMargins left="0.511811024" right="0.511811024" top="0.78740157499999996" bottom="0.78740157499999996" header="0.31496062000000002" footer="0.31496062000000002"/>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3E9FA-F359-41FB-8288-18A1D734F65C}">
  <sheetPr codeName="Planilha5"/>
  <dimension ref="A3:B44"/>
  <sheetViews>
    <sheetView workbookViewId="0">
      <selection sqref="A1:XFD1048576"/>
    </sheetView>
  </sheetViews>
  <sheetFormatPr defaultRowHeight="14.4" x14ac:dyDescent="0.3"/>
  <cols>
    <col min="1" max="1" width="92.88671875" bestFit="1" customWidth="1"/>
    <col min="2" max="2" width="14.6640625" bestFit="1" customWidth="1"/>
  </cols>
  <sheetData>
    <row r="3" spans="1:2" x14ac:dyDescent="0.3">
      <c r="A3" s="1" t="s">
        <v>19</v>
      </c>
      <c r="B3" t="s">
        <v>22</v>
      </c>
    </row>
    <row r="4" spans="1:2" x14ac:dyDescent="0.3">
      <c r="A4" s="2" t="s">
        <v>23</v>
      </c>
      <c r="B4" s="5">
        <v>1.1000000000000001</v>
      </c>
    </row>
    <row r="5" spans="1:2" x14ac:dyDescent="0.3">
      <c r="A5" s="3" t="s">
        <v>10</v>
      </c>
      <c r="B5" s="5">
        <v>0.1</v>
      </c>
    </row>
    <row r="6" spans="1:2" x14ac:dyDescent="0.3">
      <c r="A6" s="4" t="s">
        <v>12</v>
      </c>
      <c r="B6" s="5">
        <v>0.1</v>
      </c>
    </row>
    <row r="7" spans="1:2" x14ac:dyDescent="0.3">
      <c r="A7" s="3" t="s">
        <v>14</v>
      </c>
      <c r="B7" s="5">
        <v>1</v>
      </c>
    </row>
    <row r="8" spans="1:2" x14ac:dyDescent="0.3">
      <c r="A8" s="4" t="s">
        <v>12</v>
      </c>
      <c r="B8" s="5">
        <v>1</v>
      </c>
    </row>
    <row r="9" spans="1:2" x14ac:dyDescent="0.3">
      <c r="A9" s="2" t="s">
        <v>3</v>
      </c>
      <c r="B9" s="5">
        <v>0.2</v>
      </c>
    </row>
    <row r="10" spans="1:2" x14ac:dyDescent="0.3">
      <c r="A10" s="3" t="s">
        <v>7</v>
      </c>
      <c r="B10" s="5">
        <v>0.1</v>
      </c>
    </row>
    <row r="11" spans="1:2" x14ac:dyDescent="0.3">
      <c r="A11" s="4" t="s">
        <v>12</v>
      </c>
      <c r="B11" s="5">
        <v>0.1</v>
      </c>
    </row>
    <row r="12" spans="1:2" x14ac:dyDescent="0.3">
      <c r="A12" s="3" t="s">
        <v>6</v>
      </c>
      <c r="B12" s="5">
        <v>0.1</v>
      </c>
    </row>
    <row r="13" spans="1:2" x14ac:dyDescent="0.3">
      <c r="A13" s="4" t="s">
        <v>12</v>
      </c>
      <c r="B13" s="5">
        <v>0.1</v>
      </c>
    </row>
    <row r="14" spans="1:2" x14ac:dyDescent="0.3">
      <c r="A14" s="2" t="s">
        <v>5</v>
      </c>
      <c r="B14" s="5">
        <v>0</v>
      </c>
    </row>
    <row r="15" spans="1:2" x14ac:dyDescent="0.3">
      <c r="A15" s="3" t="s">
        <v>7</v>
      </c>
      <c r="B15" s="5">
        <v>0</v>
      </c>
    </row>
    <row r="16" spans="1:2" x14ac:dyDescent="0.3">
      <c r="A16" s="4" t="s">
        <v>12</v>
      </c>
      <c r="B16" s="5">
        <v>0</v>
      </c>
    </row>
    <row r="17" spans="1:2" x14ac:dyDescent="0.3">
      <c r="A17" s="3" t="s">
        <v>6</v>
      </c>
      <c r="B17" s="5">
        <v>0</v>
      </c>
    </row>
    <row r="18" spans="1:2" x14ac:dyDescent="0.3">
      <c r="A18" s="4" t="s">
        <v>12</v>
      </c>
      <c r="B18" s="5">
        <v>0</v>
      </c>
    </row>
    <row r="19" spans="1:2" x14ac:dyDescent="0.3">
      <c r="A19" s="2" t="s">
        <v>11</v>
      </c>
      <c r="B19" s="5">
        <v>0.25</v>
      </c>
    </row>
    <row r="20" spans="1:2" x14ac:dyDescent="0.3">
      <c r="A20" s="3" t="s">
        <v>7</v>
      </c>
      <c r="B20" s="5">
        <v>0.25</v>
      </c>
    </row>
    <row r="21" spans="1:2" x14ac:dyDescent="0.3">
      <c r="A21" s="4" t="s">
        <v>12</v>
      </c>
      <c r="B21" s="5">
        <v>0.25</v>
      </c>
    </row>
    <row r="22" spans="1:2" x14ac:dyDescent="0.3">
      <c r="A22" s="2" t="s">
        <v>4</v>
      </c>
      <c r="B22" s="5">
        <v>0.25</v>
      </c>
    </row>
    <row r="23" spans="1:2" x14ac:dyDescent="0.3">
      <c r="A23" s="3" t="s">
        <v>6</v>
      </c>
      <c r="B23" s="5">
        <v>0.25</v>
      </c>
    </row>
    <row r="24" spans="1:2" x14ac:dyDescent="0.3">
      <c r="A24" s="4" t="s">
        <v>12</v>
      </c>
      <c r="B24" s="5">
        <v>0.25</v>
      </c>
    </row>
    <row r="25" spans="1:2" x14ac:dyDescent="0.3">
      <c r="A25" s="2" t="s">
        <v>2</v>
      </c>
      <c r="B25" s="5">
        <v>0.5</v>
      </c>
    </row>
    <row r="26" spans="1:2" x14ac:dyDescent="0.3">
      <c r="A26" s="3" t="s">
        <v>6</v>
      </c>
      <c r="B26" s="5">
        <v>0.5</v>
      </c>
    </row>
    <row r="27" spans="1:2" x14ac:dyDescent="0.3">
      <c r="A27" s="4" t="s">
        <v>12</v>
      </c>
      <c r="B27" s="5">
        <v>0.5</v>
      </c>
    </row>
    <row r="28" spans="1:2" x14ac:dyDescent="0.3">
      <c r="A28" s="2" t="s">
        <v>1</v>
      </c>
      <c r="B28" s="5">
        <v>1</v>
      </c>
    </row>
    <row r="29" spans="1:2" x14ac:dyDescent="0.3">
      <c r="A29" s="3" t="s">
        <v>6</v>
      </c>
      <c r="B29" s="5">
        <v>1</v>
      </c>
    </row>
    <row r="30" spans="1:2" x14ac:dyDescent="0.3">
      <c r="A30" s="4" t="s">
        <v>12</v>
      </c>
      <c r="B30" s="5">
        <v>1</v>
      </c>
    </row>
    <row r="31" spans="1:2" x14ac:dyDescent="0.3">
      <c r="A31" s="2" t="s">
        <v>0</v>
      </c>
      <c r="B31" s="5">
        <v>1.5</v>
      </c>
    </row>
    <row r="32" spans="1:2" x14ac:dyDescent="0.3">
      <c r="A32" s="3" t="s">
        <v>6</v>
      </c>
      <c r="B32" s="5">
        <v>1.5</v>
      </c>
    </row>
    <row r="33" spans="1:2" x14ac:dyDescent="0.3">
      <c r="A33" s="4" t="s">
        <v>12</v>
      </c>
      <c r="B33" s="5">
        <v>1.5</v>
      </c>
    </row>
    <row r="34" spans="1:2" x14ac:dyDescent="0.3">
      <c r="A34" s="2" t="s">
        <v>8</v>
      </c>
      <c r="B34" s="5">
        <v>0.5</v>
      </c>
    </row>
    <row r="35" spans="1:2" x14ac:dyDescent="0.3">
      <c r="A35" s="3" t="s">
        <v>7</v>
      </c>
      <c r="B35" s="5">
        <v>0.5</v>
      </c>
    </row>
    <row r="36" spans="1:2" x14ac:dyDescent="0.3">
      <c r="A36" s="4" t="s">
        <v>12</v>
      </c>
      <c r="B36" s="5">
        <v>0.5</v>
      </c>
    </row>
    <row r="37" spans="1:2" x14ac:dyDescent="0.3">
      <c r="A37" s="2" t="s">
        <v>9</v>
      </c>
      <c r="B37" s="5">
        <v>1</v>
      </c>
    </row>
    <row r="38" spans="1:2" x14ac:dyDescent="0.3">
      <c r="A38" s="3" t="s">
        <v>7</v>
      </c>
      <c r="B38" s="5">
        <v>1</v>
      </c>
    </row>
    <row r="39" spans="1:2" x14ac:dyDescent="0.3">
      <c r="A39" s="4" t="s">
        <v>12</v>
      </c>
      <c r="B39" s="5">
        <v>1</v>
      </c>
    </row>
    <row r="40" spans="1:2" x14ac:dyDescent="0.3">
      <c r="A40" s="2" t="s">
        <v>20</v>
      </c>
      <c r="B40" s="5"/>
    </row>
    <row r="41" spans="1:2" x14ac:dyDescent="0.3">
      <c r="A41" s="3" t="s">
        <v>20</v>
      </c>
      <c r="B41" s="5"/>
    </row>
    <row r="42" spans="1:2" x14ac:dyDescent="0.3">
      <c r="A42" s="4" t="s">
        <v>13</v>
      </c>
      <c r="B42" s="5"/>
    </row>
    <row r="43" spans="1:2" x14ac:dyDescent="0.3">
      <c r="A43" s="4" t="s">
        <v>20</v>
      </c>
      <c r="B43" s="5"/>
    </row>
    <row r="44" spans="1:2" x14ac:dyDescent="0.3">
      <c r="A44" s="2" t="s">
        <v>21</v>
      </c>
      <c r="B44" s="5">
        <v>6.3000000000000007</v>
      </c>
    </row>
  </sheetData>
  <sheetProtection algorithmName="SHA-512" hashValue="JDcB8+k3GbLFCvmqX5kIKMGs2I/jx0de6cBwWQzIBGSXZ9h5Bmmoa6sOxmGc/bxc3+Rwm9TbZGPBVukqOW9wDA==" saltValue="5Q/3hbt2RW+954NCzqAnLw==" spinCount="100000" sheet="1" objects="1" scenarios="1" selectLockedCells="1" selectUnlockedCells="1"/>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Sheet1</vt:lpstr>
      <vt:lpstr>Planilha1</vt:lpstr>
      <vt:lpstr>Planilha7</vt:lpstr>
      <vt:lpstr>Planilha6</vt:lpstr>
      <vt:lpstr>Planilha5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Augusto Gramiscelli Ferreira de Melo</cp:lastModifiedBy>
  <dcterms:created xsi:type="dcterms:W3CDTF">2020-05-29T23:48:23Z</dcterms:created>
  <dcterms:modified xsi:type="dcterms:W3CDTF">2020-06-22T13:09:53Z</dcterms:modified>
</cp:coreProperties>
</file>